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rena Fajfrová\Documents\Zakázky\Město 2024\"/>
    </mc:Choice>
  </mc:AlternateContent>
  <bookViews>
    <workbookView xWindow="0" yWindow="0" windowWidth="0" windowHeight="0"/>
  </bookViews>
  <sheets>
    <sheet name="Rekapitulace stavby" sheetId="1" r:id="rId1"/>
    <sheet name="Mesto1152 - SO 02 Chodník..." sheetId="2" r:id="rId2"/>
    <sheet name="Seznam figur" sheetId="3" r:id="rId3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'Mesto1152 - SO 02 Chodník...'!$C$123:$K$218</definedName>
    <definedName name="_xlnm.Print_Area" localSheetId="1">'Mesto1152 - SO 02 Chodník...'!$C$4:$J$76,'Mesto1152 - SO 02 Chodník...'!$C$82:$J$107,'Mesto1152 - SO 02 Chodník...'!$C$113:$K$218</definedName>
    <definedName name="_xlnm.Print_Titles" localSheetId="1">'Mesto1152 - SO 02 Chodník...'!$123:$123</definedName>
    <definedName name="_xlnm.Print_Area" localSheetId="2">'Seznam figur'!$C$4:$G$29</definedName>
    <definedName name="_xlnm.Print_Titles" localSheetId="2">'Seznam figur'!$9:$9</definedName>
  </definedNames>
  <calcPr/>
</workbook>
</file>

<file path=xl/calcChain.xml><?xml version="1.0" encoding="utf-8"?>
<calcChain xmlns="http://schemas.openxmlformats.org/spreadsheetml/2006/main">
  <c i="3" l="1" r="D7"/>
  <c i="2" r="J35"/>
  <c r="J34"/>
  <c i="1" r="AY95"/>
  <c i="2" r="J33"/>
  <c i="1" r="AX95"/>
  <c i="2" r="BI218"/>
  <c r="BH218"/>
  <c r="BG218"/>
  <c r="BF218"/>
  <c r="T218"/>
  <c r="T217"/>
  <c r="R218"/>
  <c r="R217"/>
  <c r="P218"/>
  <c r="P217"/>
  <c r="BI216"/>
  <c r="BH216"/>
  <c r="BG216"/>
  <c r="BF216"/>
  <c r="T216"/>
  <c r="T215"/>
  <c r="T214"/>
  <c r="R216"/>
  <c r="R215"/>
  <c r="R214"/>
  <c r="P216"/>
  <c r="P215"/>
  <c r="P214"/>
  <c r="BI213"/>
  <c r="BH213"/>
  <c r="BG213"/>
  <c r="BF213"/>
  <c r="T213"/>
  <c r="T212"/>
  <c r="T211"/>
  <c r="R213"/>
  <c r="R212"/>
  <c r="R211"/>
  <c r="P213"/>
  <c r="P212"/>
  <c r="P211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6"/>
  <c r="BH206"/>
  <c r="BG206"/>
  <c r="BF206"/>
  <c r="T206"/>
  <c r="R206"/>
  <c r="P206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J121"/>
  <c r="F120"/>
  <c r="F118"/>
  <c r="E116"/>
  <c r="J90"/>
  <c r="F89"/>
  <c r="F87"/>
  <c r="E85"/>
  <c r="J19"/>
  <c r="E19"/>
  <c r="J89"/>
  <c r="J18"/>
  <c r="J16"/>
  <c r="E16"/>
  <c r="F121"/>
  <c r="J15"/>
  <c r="J10"/>
  <c r="J118"/>
  <c i="1" r="L90"/>
  <c r="AM90"/>
  <c r="AM89"/>
  <c r="L89"/>
  <c r="AM87"/>
  <c r="L87"/>
  <c r="L85"/>
  <c r="L84"/>
  <c i="2" r="BK206"/>
  <c r="BK197"/>
  <c r="J173"/>
  <c r="J136"/>
  <c r="BK213"/>
  <c r="J194"/>
  <c r="J183"/>
  <c r="BK171"/>
  <c r="J149"/>
  <c r="J140"/>
  <c r="BK131"/>
  <c r="J201"/>
  <c r="BK191"/>
  <c r="J175"/>
  <c r="J168"/>
  <c r="BK161"/>
  <c r="BK133"/>
  <c i="1" r="AS94"/>
  <c i="2" r="J203"/>
  <c r="J170"/>
  <c r="BK155"/>
  <c r="J134"/>
  <c r="J127"/>
  <c r="BK207"/>
  <c r="J199"/>
  <c r="J186"/>
  <c r="BK138"/>
  <c r="BK216"/>
  <c r="BK201"/>
  <c r="J191"/>
  <c r="BK175"/>
  <c r="BK164"/>
  <c r="J147"/>
  <c r="J138"/>
  <c r="BK218"/>
  <c r="BK194"/>
  <c r="BK186"/>
  <c r="J171"/>
  <c r="BK165"/>
  <c r="J143"/>
  <c r="BK127"/>
  <c r="J206"/>
  <c r="BK174"/>
  <c r="J161"/>
  <c r="J144"/>
  <c r="BK132"/>
  <c r="J210"/>
  <c r="BK203"/>
  <c r="J180"/>
  <c r="BK149"/>
  <c r="BK129"/>
  <c r="BK204"/>
  <c r="BK192"/>
  <c r="J174"/>
  <c r="J155"/>
  <c r="BK144"/>
  <c r="J132"/>
  <c r="BK210"/>
  <c r="J192"/>
  <c r="BK183"/>
  <c r="BK170"/>
  <c r="J164"/>
  <c r="BK136"/>
  <c r="J129"/>
  <c r="J216"/>
  <c r="J195"/>
  <c r="BK166"/>
  <c r="BK147"/>
  <c r="J133"/>
  <c r="J213"/>
  <c r="J204"/>
  <c r="J189"/>
  <c r="J152"/>
  <c r="BK134"/>
  <c r="J207"/>
  <c r="BK195"/>
  <c r="BK180"/>
  <c r="J165"/>
  <c r="BK152"/>
  <c r="BK143"/>
  <c r="J130"/>
  <c r="BK199"/>
  <c r="BK189"/>
  <c r="BK173"/>
  <c r="J166"/>
  <c r="J158"/>
  <c r="BK130"/>
  <c r="J218"/>
  <c r="J197"/>
  <c r="BK168"/>
  <c r="BK158"/>
  <c r="BK140"/>
  <c r="J131"/>
  <c l="1" r="BK126"/>
  <c r="BK137"/>
  <c r="J137"/>
  <c r="J97"/>
  <c r="BK169"/>
  <c r="J169"/>
  <c r="J98"/>
  <c r="BK172"/>
  <c r="J172"/>
  <c r="J99"/>
  <c r="BK193"/>
  <c r="J193"/>
  <c r="J100"/>
  <c r="T126"/>
  <c r="R137"/>
  <c r="P169"/>
  <c r="P172"/>
  <c r="R193"/>
  <c r="R126"/>
  <c r="P137"/>
  <c r="R169"/>
  <c r="R172"/>
  <c r="P193"/>
  <c r="P126"/>
  <c r="P125"/>
  <c r="P124"/>
  <c i="1" r="AU95"/>
  <c i="2" r="T137"/>
  <c r="T169"/>
  <c r="T172"/>
  <c r="T193"/>
  <c r="BK209"/>
  <c r="J209"/>
  <c r="J101"/>
  <c r="BK212"/>
  <c r="J212"/>
  <c r="J103"/>
  <c r="BK215"/>
  <c r="J215"/>
  <c r="J105"/>
  <c r="BK217"/>
  <c r="J217"/>
  <c r="J106"/>
  <c r="J120"/>
  <c r="BE129"/>
  <c r="BE131"/>
  <c r="BE136"/>
  <c r="BE140"/>
  <c r="BE164"/>
  <c r="BE171"/>
  <c r="BE175"/>
  <c r="BE180"/>
  <c r="BE186"/>
  <c r="BE191"/>
  <c r="BE199"/>
  <c r="BE201"/>
  <c r="BE203"/>
  <c r="BE210"/>
  <c r="BE218"/>
  <c r="F90"/>
  <c r="BE138"/>
  <c r="BE144"/>
  <c r="BE147"/>
  <c r="BE152"/>
  <c r="BE174"/>
  <c r="BE195"/>
  <c r="BE204"/>
  <c r="BE206"/>
  <c r="BE207"/>
  <c r="BE213"/>
  <c r="BE127"/>
  <c r="BE134"/>
  <c r="BE149"/>
  <c r="BE155"/>
  <c r="BE183"/>
  <c r="BE197"/>
  <c r="J87"/>
  <c r="BE130"/>
  <c r="BE132"/>
  <c r="BE133"/>
  <c r="BE143"/>
  <c r="BE158"/>
  <c r="BE161"/>
  <c r="BE165"/>
  <c r="BE166"/>
  <c r="BE168"/>
  <c r="BE170"/>
  <c r="BE173"/>
  <c r="BE189"/>
  <c r="BE192"/>
  <c r="BE194"/>
  <c r="BE216"/>
  <c r="F34"/>
  <c i="1" r="BC95"/>
  <c r="BC94"/>
  <c r="W32"/>
  <c i="2" r="J32"/>
  <c i="1" r="AW95"/>
  <c r="AU94"/>
  <c i="2" r="F32"/>
  <c i="1" r="BA95"/>
  <c r="BA94"/>
  <c r="W30"/>
  <c i="2" r="F33"/>
  <c i="1" r="BB95"/>
  <c r="BB94"/>
  <c r="W31"/>
  <c i="2" r="F35"/>
  <c i="1" r="BD95"/>
  <c r="BD94"/>
  <c r="W33"/>
  <c i="2" l="1" r="R125"/>
  <c r="R124"/>
  <c r="T125"/>
  <c r="T124"/>
  <c r="BK125"/>
  <c r="J126"/>
  <c r="J96"/>
  <c r="BK214"/>
  <c r="J214"/>
  <c r="J104"/>
  <c r="BK211"/>
  <c r="J211"/>
  <c r="J102"/>
  <c i="1" r="AX94"/>
  <c i="2" r="F31"/>
  <c i="1" r="AZ95"/>
  <c r="AZ94"/>
  <c r="AV94"/>
  <c r="AK29"/>
  <c i="2" r="J31"/>
  <c i="1" r="AV95"/>
  <c r="AT95"/>
  <c r="AW94"/>
  <c r="AK30"/>
  <c r="AY94"/>
  <c i="2" l="1" r="BK124"/>
  <c r="J124"/>
  <c r="J125"/>
  <c r="J95"/>
  <c i="1" r="AT94"/>
  <c r="W29"/>
  <c i="2" r="J28"/>
  <c i="1" r="AG95"/>
  <c r="AG94"/>
  <c r="AK26"/>
  <c r="AK35"/>
  <c i="2" l="1" r="J37"/>
  <c r="J94"/>
  <c i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<sst xmlns="http://schemas.openxmlformats.org/spreadsheetml/2006/main">
  <si>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</si>
  <si>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</si>
  <si>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</si>
  <si>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</si>
  <si>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{b447adce-9989-4318-b1d3-dc5d99770de3}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</si>
  <si>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</si>
  <si>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</si>
  <si>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</si>
  <si>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</si>
  <si>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</si>
  <si>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</si>
  <si>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</si>
  <si>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</si>
  <si>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</si>
  <si>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Mesto1152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</si>
  <si>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</si>
  <si>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</si>
  <si>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02 Chodník Svěrákova ( Seifertova - Nádražní)</t>
  </si>
  <si>
    <t>KSO:</t>
  </si>
  <si>
    <t>CC-CZ:</t>
  </si>
  <si>
    <t>Místo:</t>
  </si>
  <si>
    <t>Valašské Meziříčí</t>
  </si>
  <si>
    <t>Datum:</t>
  </si>
  <si>
    <t>17. 1. 2024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</si>
  <si>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</si>
  <si>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</si>
  <si>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</si>
  <si>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</si>
  <si>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</si>
  <si>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</si>
  <si>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</si>
  <si>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</si>
  <si>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</si>
  <si>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</si>
  <si>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</si>
  <si>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</si>
  <si>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</si>
  <si>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</si>
  <si>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</si>
  <si>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</si>
  <si>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</si>
  <si>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</si>
  <si>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</si>
  <si>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</si>
  <si>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</si>
  <si>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</si>
  <si>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</si>
  <si>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</si>
  <si>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</si>
  <si>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</si>
  <si>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</si>
  <si>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</si>
  <si>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</si>
  <si>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</si>
  <si>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</si>
  <si>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</si>
  <si>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</si>
  <si>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</si>
  <si>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</si>
  <si>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</si>
  <si>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</si>
  <si>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</si>
  <si>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</si>
  <si>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</si>
  <si>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</si>
  <si>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</si>
  <si>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</si>
  <si>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</si>
  <si>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</si>
  <si>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</si>
  <si>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</si>
  <si>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</si>
  <si>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</si>
  <si>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</si>
  <si>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</si>
  <si>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</si>
  <si>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</si>
  <si>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</si>
  <si>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</si>
  <si>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</si>
  <si>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</si>
  <si>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</si>
  <si>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</si>
  <si>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</si>
  <si>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252,92</t>
  </si>
  <si>
    <t>2</t>
  </si>
  <si>
    <t>sut2</t>
  </si>
  <si>
    <t>180,309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</si>
  <si>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</si>
  <si>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</si>
  <si>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</si>
  <si>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</si>
  <si>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</si>
  <si>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</si>
  <si>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</si>
  <si>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</si>
  <si>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</si>
  <si>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</si>
  <si>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</si>
  <si>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</si>
  <si>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</si>
  <si>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</si>
  <si>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</si>
  <si>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</si>
  <si>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</si>
  <si>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</si>
  <si>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</si>
  <si>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</si>
  <si>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</si>
  <si>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</si>
  <si>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</si>
  <si>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</si>
  <si>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</si>
  <si>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</si>
  <si>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</si>
  <si>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</si>
  <si>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</si>
  <si>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</si>
  <si>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</si>
  <si>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</si>
  <si>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</si>
  <si>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</si>
  <si>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</si>
  <si>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</si>
  <si>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</si>
  <si>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</si>
  <si>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</si>
  <si>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2024 01</t>
  </si>
  <si>
    <t>4</t>
  </si>
  <si>
    <t>468754642</t>
  </si>
  <si>
    <t>VV</t>
  </si>
  <si>
    <t>420+84+53</t>
  </si>
  <si>
    <t>113107223</t>
  </si>
  <si>
    <t>Odstranění podkladu z kameniva drceného tl přes 200 do 300 mm strojně pl přes 200 m2</t>
  </si>
  <si>
    <t>-492159664</t>
  </si>
  <si>
    <t>3</t>
  </si>
  <si>
    <t>113107181</t>
  </si>
  <si>
    <t>Odstranění podkladu živičného tl do 50 mm strojně pl přes 50 do 200 m2</t>
  </si>
  <si>
    <t>-1008256741</t>
  </si>
  <si>
    <t>113202111</t>
  </si>
  <si>
    <t>Vytrhání obrub krajníků obrubníků stojatých</t>
  </si>
  <si>
    <t>m</t>
  </si>
  <si>
    <t>527442447</t>
  </si>
  <si>
    <t>5</t>
  </si>
  <si>
    <t>119003211</t>
  </si>
  <si>
    <t>Mobilní plotová zábrana s reflexním pásem výšky do 1,5 m pro zabezpečení výkopu zřízení</t>
  </si>
  <si>
    <t>-168087222</t>
  </si>
  <si>
    <t>6</t>
  </si>
  <si>
    <t>119003212</t>
  </si>
  <si>
    <t>Mobilní plotová zábrana s reflexním pásem výšky do 1,5 m pro zabezpečení výkopu odstranění</t>
  </si>
  <si>
    <t>578851514</t>
  </si>
  <si>
    <t>7</t>
  </si>
  <si>
    <t>181152302</t>
  </si>
  <si>
    <t>Úprava pláně pro silnice a dálnice v zářezech se zhutněním</t>
  </si>
  <si>
    <t>-687321892</t>
  </si>
  <si>
    <t>8</t>
  </si>
  <si>
    <t>184818232</t>
  </si>
  <si>
    <t>Ochrana kmene průměru přes 300 do 500 mm bedněním výšky do 2 m</t>
  </si>
  <si>
    <t>kus</t>
  </si>
  <si>
    <t>-870695811</t>
  </si>
  <si>
    <t>Komunikace pozemní</t>
  </si>
  <si>
    <t>9</t>
  </si>
  <si>
    <t>564811111</t>
  </si>
  <si>
    <t>Podklad ze štěrkodrtě ŠD plochy přes 100 m2 tl 50 mm</t>
  </si>
  <si>
    <t>-672501521</t>
  </si>
  <si>
    <t>10</t>
  </si>
  <si>
    <t>564831111</t>
  </si>
  <si>
    <t>Podklad ze štěrkodrtě ŠD plochy přes 100 m2 tl 100 mm</t>
  </si>
  <si>
    <t>551950160</t>
  </si>
  <si>
    <t>pod obrubník</t>
  </si>
  <si>
    <t>182*0,45</t>
  </si>
  <si>
    <t>11</t>
  </si>
  <si>
    <t>573231111</t>
  </si>
  <si>
    <t>Postřik živičný spojovací ze silniční emulze v množství 0,70 kg/m2</t>
  </si>
  <si>
    <t>-661525748</t>
  </si>
  <si>
    <t>577144111</t>
  </si>
  <si>
    <t>Asfaltový beton vrstva obrusná ACO 11 (ABS) tř. I tl 50 mm š do 3 m z nemodifikovaného asfaltu</t>
  </si>
  <si>
    <t>-1691254198</t>
  </si>
  <si>
    <t>doplnění asfaltu</t>
  </si>
  <si>
    <t>80,0</t>
  </si>
  <si>
    <t>13</t>
  </si>
  <si>
    <t>596211112</t>
  </si>
  <si>
    <t>Kladení zámkové dlažby komunikací pro pěší ručně tl 60 mm skupiny A pl přes 100 do 300 m2</t>
  </si>
  <si>
    <t>-1527191998</t>
  </si>
  <si>
    <t>420</t>
  </si>
  <si>
    <t>14</t>
  </si>
  <si>
    <t>M</t>
  </si>
  <si>
    <t>PSB.14010300</t>
  </si>
  <si>
    <t>HOLLAND I 200x100x60 mm</t>
  </si>
  <si>
    <t>-2061133651</t>
  </si>
  <si>
    <t>420*1,01 'Přepočtené koeficientem množství</t>
  </si>
  <si>
    <t>15</t>
  </si>
  <si>
    <t>596211211</t>
  </si>
  <si>
    <t>Kladení zámkové dlažby komunikací pro pěší ručně tl 80 mm skupiny A pl přes 50 do 100 m2,V cenách jsou započteny i náklady na dodání hmot pro lože a na dodání materiálu na výplň spár.</t>
  </si>
  <si>
    <t>CS ÚRS 2023 02</t>
  </si>
  <si>
    <t>1094827885</t>
  </si>
  <si>
    <t>vjezdy</t>
  </si>
  <si>
    <t>84</t>
  </si>
  <si>
    <t>16</t>
  </si>
  <si>
    <t>PSB.14012601</t>
  </si>
  <si>
    <t>HOLLAND I 200x100x80 mm</t>
  </si>
  <si>
    <t>699225357</t>
  </si>
  <si>
    <t>84-15-13</t>
  </si>
  <si>
    <t>56*1,03 'Přepočtené koeficientem množství</t>
  </si>
  <si>
    <t>17</t>
  </si>
  <si>
    <t>59245226</t>
  </si>
  <si>
    <t>dlažba tvar obdélník betonová pro nevidomé 200x100x80mm barevná</t>
  </si>
  <si>
    <t>-965209663</t>
  </si>
  <si>
    <t>15*1,03 'Přepočtené koeficientem množství</t>
  </si>
  <si>
    <t>18</t>
  </si>
  <si>
    <t>59245030.1</t>
  </si>
  <si>
    <t>dlažba tvar čtverec betonová 200x200x80mm bez zkosené hrany</t>
  </si>
  <si>
    <t>-354909429</t>
  </si>
  <si>
    <t>13*1,03 'Přepočtené koeficientem množství</t>
  </si>
  <si>
    <t>19</t>
  </si>
  <si>
    <t>596211214</t>
  </si>
  <si>
    <t>Příplatek za kombinaci dvou barev u kladení betonových dlažeb komunikací pro pěší ručně tl 80 mm skupiny A</t>
  </si>
  <si>
    <t>-110073141</t>
  </si>
  <si>
    <t>20</t>
  </si>
  <si>
    <t>596411112</t>
  </si>
  <si>
    <t>Kladení dlažby z vegetačních tvárnic komunikací pro pěší tl do 80 mm pl přes 50 do 100 m2</t>
  </si>
  <si>
    <t>-1361676325</t>
  </si>
  <si>
    <t>59246016</t>
  </si>
  <si>
    <t>dlažba plošná vegetační betonová 600x400mm tl 80mm přírodní</t>
  </si>
  <si>
    <t>1012678048</t>
  </si>
  <si>
    <t>53*1,03 'Přepočtené koeficientem množství</t>
  </si>
  <si>
    <t>22</t>
  </si>
  <si>
    <t>599141111</t>
  </si>
  <si>
    <t>Vyplnění spár mezi silničními dílci živičnou zálivkou</t>
  </si>
  <si>
    <t>-1466181564</t>
  </si>
  <si>
    <t>Trubní vedení</t>
  </si>
  <si>
    <t>23</t>
  </si>
  <si>
    <t>899132212</t>
  </si>
  <si>
    <t>Výměna poklopu vodovodního samonivelačního nebo pevného šoupátkového</t>
  </si>
  <si>
    <t>2019275732</t>
  </si>
  <si>
    <t>24</t>
  </si>
  <si>
    <t>55241104</t>
  </si>
  <si>
    <t>poklop šoupátkový litinový bez ventilace tř D400 v samonivelačním rámu</t>
  </si>
  <si>
    <t>-846173302</t>
  </si>
  <si>
    <t>Ostatní konstrukce a práce, bourání</t>
  </si>
  <si>
    <t>25</t>
  </si>
  <si>
    <t>914111112</t>
  </si>
  <si>
    <t>Montáž svislé dopravní značky do velikosti 1 m2 páskováním na sloup</t>
  </si>
  <si>
    <t>1345860791</t>
  </si>
  <si>
    <t>26</t>
  </si>
  <si>
    <t>914511112.1</t>
  </si>
  <si>
    <t>Osazení stávající dopravní značky vč.dodávky nové patky</t>
  </si>
  <si>
    <t>-1013193779</t>
  </si>
  <si>
    <t>27</t>
  </si>
  <si>
    <t>916131213</t>
  </si>
  <si>
    <t>Osazení silničního obrubníku betonového stojatého s boční opěrou do lože z betonu prostého</t>
  </si>
  <si>
    <t>-240185083</t>
  </si>
  <si>
    <t xml:space="preserve">"obrubník"   139</t>
  </si>
  <si>
    <t xml:space="preserve">"nájezdový"   29</t>
  </si>
  <si>
    <t xml:space="preserve">"přechodový"   14</t>
  </si>
  <si>
    <t>Součet</t>
  </si>
  <si>
    <t>28</t>
  </si>
  <si>
    <t>59217031</t>
  </si>
  <si>
    <t>obrubník betonový silniční 1000x150x250mm</t>
  </si>
  <si>
    <t>-1262165340</t>
  </si>
  <si>
    <t>139</t>
  </si>
  <si>
    <t>139*1,02 'Přepočtené koeficientem množství</t>
  </si>
  <si>
    <t>29</t>
  </si>
  <si>
    <t>59217029</t>
  </si>
  <si>
    <t>obrubník betonový silniční nájezdový 1000x150x150mm</t>
  </si>
  <si>
    <t>-688230489</t>
  </si>
  <si>
    <t>29*1,02 'Přepočtené koeficientem množství</t>
  </si>
  <si>
    <t>30</t>
  </si>
  <si>
    <t>59217030</t>
  </si>
  <si>
    <t>obrubník betonový silniční přechodový 1000x150x150-250mm</t>
  </si>
  <si>
    <t>-2040247616</t>
  </si>
  <si>
    <t>14*1,02 'Přepočtené koeficientem množství</t>
  </si>
  <si>
    <t>31</t>
  </si>
  <si>
    <t>916991121</t>
  </si>
  <si>
    <t>Lože pod obrubníky, krajníky nebo obruby z dlažebních kostek z betonu prostého</t>
  </si>
  <si>
    <t>m3</t>
  </si>
  <si>
    <t>641916028</t>
  </si>
  <si>
    <t>182*0,45*0,1</t>
  </si>
  <si>
    <t>32</t>
  </si>
  <si>
    <t>919735111</t>
  </si>
  <si>
    <t>Řezání stávajícího živičného krytu hl do 50 mm</t>
  </si>
  <si>
    <t>453873427</t>
  </si>
  <si>
    <t>33</t>
  </si>
  <si>
    <t>966006132</t>
  </si>
  <si>
    <t>Odstranění značek dopravních nebo orientačních se sloupky s betonovými patkami - značka pro zpětné použití</t>
  </si>
  <si>
    <t>-721318232</t>
  </si>
  <si>
    <t>997</t>
  </si>
  <si>
    <t>Přesun sutě</t>
  </si>
  <si>
    <t>34</t>
  </si>
  <si>
    <t>997221121.1</t>
  </si>
  <si>
    <t>Naskládání staré dlažby na palety</t>
  </si>
  <si>
    <t>t</t>
  </si>
  <si>
    <t>1584814585</t>
  </si>
  <si>
    <t>35</t>
  </si>
  <si>
    <t>997221551</t>
  </si>
  <si>
    <t>Vodorovná doprava suti ze sypkých materiálů do 1 km</t>
  </si>
  <si>
    <t>-384148696</t>
  </si>
  <si>
    <t>36</t>
  </si>
  <si>
    <t>997221559</t>
  </si>
  <si>
    <t>Příplatek ZKD 1 km u vodorovné dopravy suti ze sypkých materiálů</t>
  </si>
  <si>
    <t>837808340</t>
  </si>
  <si>
    <t>sut1*19</t>
  </si>
  <si>
    <t>37</t>
  </si>
  <si>
    <t>997221561</t>
  </si>
  <si>
    <t>Vodorovná doprava suti z kusových materiálů do 1 km</t>
  </si>
  <si>
    <t>-751791989</t>
  </si>
  <si>
    <t>433,229-sut1</t>
  </si>
  <si>
    <t>38</t>
  </si>
  <si>
    <t>997221569</t>
  </si>
  <si>
    <t>Příplatek ZKD 1 km u vodorovné dopravy suti z kusových materiálů</t>
  </si>
  <si>
    <t>1619215965</t>
  </si>
  <si>
    <t>sut2*19</t>
  </si>
  <si>
    <t>39</t>
  </si>
  <si>
    <t>997221611</t>
  </si>
  <si>
    <t>Nakládání suti na dopravní prostředky pro vodorovnou dopravu</t>
  </si>
  <si>
    <t>445516633</t>
  </si>
  <si>
    <t>40</t>
  </si>
  <si>
    <t>997221862</t>
  </si>
  <si>
    <t>Poplatek za uložení na recyklační skládce (skládkovné) stavebního odpadu z armovaného betonu pod kódem 17 01 01</t>
  </si>
  <si>
    <t>1476175303</t>
  </si>
  <si>
    <t>sut2-142,035</t>
  </si>
  <si>
    <t>41</t>
  </si>
  <si>
    <t>997221645</t>
  </si>
  <si>
    <t>Poplatek za uložení na skládce (skládkovné) odpadu asfaltového bez dehtu kód odpadu 17 03 02</t>
  </si>
  <si>
    <t>1619534259</t>
  </si>
  <si>
    <t>42</t>
  </si>
  <si>
    <t>997221873</t>
  </si>
  <si>
    <t>Poplatek za uložení stavebního odpadu na recyklační skládce (skládkovné) zeminy a kamení zatříděného do Katalogu odpadů pod kódem 17 05 04</t>
  </si>
  <si>
    <t>804479420</t>
  </si>
  <si>
    <t>sut1-7,84</t>
  </si>
  <si>
    <t>998</t>
  </si>
  <si>
    <t>Přesun hmot</t>
  </si>
  <si>
    <t>43</t>
  </si>
  <si>
    <t>998223011</t>
  </si>
  <si>
    <t>Přesun hmot pro pozemní komunikace s krytem dlážděným</t>
  </si>
  <si>
    <t>543716411</t>
  </si>
  <si>
    <t>Práce a dodávky M</t>
  </si>
  <si>
    <t>21-M</t>
  </si>
  <si>
    <t>Elektromontáže</t>
  </si>
  <si>
    <t>44</t>
  </si>
  <si>
    <t>2102R001</t>
  </si>
  <si>
    <t xml:space="preserve">Přeložení sloupu VO k obrubě </t>
  </si>
  <si>
    <t>64</t>
  </si>
  <si>
    <t>-140698839</t>
  </si>
  <si>
    <t>VRN</t>
  </si>
  <si>
    <t>Vedlejší rozpočtové náklady</t>
  </si>
  <si>
    <t>VRN3</t>
  </si>
  <si>
    <t>Zařízení staveniště</t>
  </si>
  <si>
    <t>45</t>
  </si>
  <si>
    <t>030001000</t>
  </si>
  <si>
    <t>kpl</t>
  </si>
  <si>
    <t>1024</t>
  </si>
  <si>
    <t>1815433051</t>
  </si>
  <si>
    <t>VRN7</t>
  </si>
  <si>
    <t>Provozní vlivy</t>
  </si>
  <si>
    <t>46</t>
  </si>
  <si>
    <t>072002000</t>
  </si>
  <si>
    <t>Silniční provoz-dočasné dopravní značení</t>
  </si>
  <si>
    <t>787941482</t>
  </si>
  <si>
    <t>SEZNAM FIGUR</t>
  </si>
  <si>
    <t>Výměra</t>
  </si>
  <si>
    <t>p</t>
  </si>
  <si>
    <t>p1</t>
  </si>
  <si>
    <t>p2</t>
  </si>
  <si>
    <t>p3</t>
  </si>
  <si>
    <t>r</t>
  </si>
  <si>
    <t>s10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</si>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</sst>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31</v>
      </c>
      <c r="AK17" s="31" t="s">
        <v>27</v>
      </c>
      <c r="AN17" s="26" t="s">
        <v>1</v>
      </c>
      <c r="AR17" s="21"/>
      <c r="BE17" s="30"/>
      <c r="BS17" s="18" t="s">
        <v>32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33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34</v>
      </c>
      <c r="AK20" s="31" t="s">
        <v>27</v>
      </c>
      <c r="AN20" s="26" t="s">
        <v>1</v>
      </c>
      <c r="AR20" s="21"/>
      <c r="BE20" s="30"/>
      <c r="BS20" s="18" t="s">
        <v>32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35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40</v>
      </c>
      <c r="E29" s="3"/>
      <c r="F29" s="31" t="s">
        <v>41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42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43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44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45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46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47</v>
      </c>
      <c r="U35" s="49"/>
      <c r="V35" s="49"/>
      <c r="W35" s="49"/>
      <c r="X35" s="51" t="s">
        <v>48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49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50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51</v>
      </c>
      <c r="AI60" s="40"/>
      <c r="AJ60" s="40"/>
      <c r="AK60" s="40"/>
      <c r="AL60" s="40"/>
      <c r="AM60" s="57" t="s">
        <v>52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53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54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51</v>
      </c>
      <c r="AI75" s="40"/>
      <c r="AJ75" s="40"/>
      <c r="AK75" s="40"/>
      <c r="AL75" s="40"/>
      <c r="AM75" s="57" t="s">
        <v>52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Mesto1152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SO 02 Chodník Svěrákova ( Seifertova - Nádražní)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Valašské Meziříčí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17. 1. 2024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Město Valašské Meziříčí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56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33</v>
      </c>
      <c r="AJ90" s="37"/>
      <c r="AK90" s="37"/>
      <c r="AL90" s="37"/>
      <c r="AM90" s="69" t="str">
        <f>IF(E20="","",E20)</f>
        <v>Fajfrová Irena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57</v>
      </c>
      <c r="D92" s="79"/>
      <c r="E92" s="79"/>
      <c r="F92" s="79"/>
      <c r="G92" s="79"/>
      <c r="H92" s="80"/>
      <c r="I92" s="81" t="s">
        <v>58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59</v>
      </c>
      <c r="AH92" s="79"/>
      <c r="AI92" s="79"/>
      <c r="AJ92" s="79"/>
      <c r="AK92" s="79"/>
      <c r="AL92" s="79"/>
      <c r="AM92" s="79"/>
      <c r="AN92" s="81" t="s">
        <v>60</v>
      </c>
      <c r="AO92" s="79"/>
      <c r="AP92" s="83"/>
      <c r="AQ92" s="84" t="s">
        <v>61</v>
      </c>
      <c r="AR92" s="38"/>
      <c r="AS92" s="85" t="s">
        <v>62</v>
      </c>
      <c r="AT92" s="86" t="s">
        <v>63</v>
      </c>
      <c r="AU92" s="86" t="s">
        <v>64</v>
      </c>
      <c r="AV92" s="86" t="s">
        <v>65</v>
      </c>
      <c r="AW92" s="86" t="s">
        <v>66</v>
      </c>
      <c r="AX92" s="86" t="s">
        <v>67</v>
      </c>
      <c r="AY92" s="86" t="s">
        <v>68</v>
      </c>
      <c r="AZ92" s="86" t="s">
        <v>69</v>
      </c>
      <c r="BA92" s="86" t="s">
        <v>70</v>
      </c>
      <c r="BB92" s="86" t="s">
        <v>71</v>
      </c>
      <c r="BC92" s="86" t="s">
        <v>72</v>
      </c>
      <c r="BD92" s="87" t="s">
        <v>73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74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75</v>
      </c>
      <c r="BT94" s="101" t="s">
        <v>76</v>
      </c>
      <c r="BV94" s="101" t="s">
        <v>77</v>
      </c>
      <c r="BW94" s="101" t="s">
        <v>4</v>
      </c>
      <c r="BX94" s="101" t="s">
        <v>78</v>
      </c>
      <c r="CL94" s="101" t="s">
        <v>1</v>
      </c>
    </row>
    <row r="95" s="7" customFormat="1" ht="24.75" customHeight="1">
      <c r="A95" s="102" t="s">
        <v>79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'Mesto1152 - SO 02 Chodník...'!J28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80</v>
      </c>
      <c r="AR95" s="103"/>
      <c r="AS95" s="109">
        <v>0</v>
      </c>
      <c r="AT95" s="110">
        <f>ROUND(SUM(AV95:AW95),2)</f>
        <v>0</v>
      </c>
      <c r="AU95" s="111">
        <f>'Mesto1152 - SO 02 Chodník...'!P124</f>
        <v>0</v>
      </c>
      <c r="AV95" s="110">
        <f>'Mesto1152 - SO 02 Chodník...'!J31</f>
        <v>0</v>
      </c>
      <c r="AW95" s="110">
        <f>'Mesto1152 - SO 02 Chodník...'!J32</f>
        <v>0</v>
      </c>
      <c r="AX95" s="110">
        <f>'Mesto1152 - SO 02 Chodník...'!J33</f>
        <v>0</v>
      </c>
      <c r="AY95" s="110">
        <f>'Mesto1152 - SO 02 Chodník...'!J34</f>
        <v>0</v>
      </c>
      <c r="AZ95" s="110">
        <f>'Mesto1152 - SO 02 Chodník...'!F31</f>
        <v>0</v>
      </c>
      <c r="BA95" s="110">
        <f>'Mesto1152 - SO 02 Chodník...'!F32</f>
        <v>0</v>
      </c>
      <c r="BB95" s="110">
        <f>'Mesto1152 - SO 02 Chodník...'!F33</f>
        <v>0</v>
      </c>
      <c r="BC95" s="110">
        <f>'Mesto1152 - SO 02 Chodník...'!F34</f>
        <v>0</v>
      </c>
      <c r="BD95" s="112">
        <f>'Mesto1152 - SO 02 Chodník...'!F35</f>
        <v>0</v>
      </c>
      <c r="BE95" s="7"/>
      <c r="BT95" s="113" t="s">
        <v>81</v>
      </c>
      <c r="BU95" s="113" t="s">
        <v>82</v>
      </c>
      <c r="BV95" s="113" t="s">
        <v>77</v>
      </c>
      <c r="BW95" s="113" t="s">
        <v>4</v>
      </c>
      <c r="BX95" s="113" t="s">
        <v>78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Mesto1152 - SO 02 Chodník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  <c r="AZ2" s="114" t="s">
        <v>83</v>
      </c>
      <c r="BA2" s="114" t="s">
        <v>1</v>
      </c>
      <c r="BB2" s="114" t="s">
        <v>1</v>
      </c>
      <c r="BC2" s="114" t="s">
        <v>84</v>
      </c>
      <c r="BD2" s="114" t="s">
        <v>85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85</v>
      </c>
      <c r="AZ3" s="114" t="s">
        <v>86</v>
      </c>
      <c r="BA3" s="114" t="s">
        <v>1</v>
      </c>
      <c r="BB3" s="114" t="s">
        <v>1</v>
      </c>
      <c r="BC3" s="114" t="s">
        <v>87</v>
      </c>
      <c r="BD3" s="114" t="s">
        <v>85</v>
      </c>
    </row>
    <row r="4" s="1" customFormat="1" ht="24.96" customHeight="1">
      <c r="B4" s="21"/>
      <c r="D4" s="22" t="s">
        <v>88</v>
      </c>
      <c r="L4" s="21"/>
      <c r="M4" s="115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17. 1. 2024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27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33</v>
      </c>
      <c r="E21" s="37"/>
      <c r="F21" s="37"/>
      <c r="G21" s="37"/>
      <c r="H21" s="37"/>
      <c r="I21" s="31" t="s">
        <v>25</v>
      </c>
      <c r="J21" s="26" t="s">
        <v>1</v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">
        <v>34</v>
      </c>
      <c r="F22" s="37"/>
      <c r="G22" s="37"/>
      <c r="H22" s="37"/>
      <c r="I22" s="31" t="s">
        <v>27</v>
      </c>
      <c r="J22" s="26" t="s">
        <v>1</v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35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6"/>
      <c r="B25" s="117"/>
      <c r="C25" s="116"/>
      <c r="D25" s="116"/>
      <c r="E25" s="35" t="s">
        <v>1</v>
      </c>
      <c r="F25" s="35"/>
      <c r="G25" s="35"/>
      <c r="H25" s="35"/>
      <c r="I25" s="116"/>
      <c r="J25" s="116"/>
      <c r="K25" s="116"/>
      <c r="L25" s="118"/>
      <c r="S25" s="116"/>
      <c r="T25" s="116"/>
      <c r="U25" s="116"/>
      <c r="V25" s="116"/>
      <c r="W25" s="116"/>
      <c r="X25" s="116"/>
      <c r="Y25" s="116"/>
      <c r="Z25" s="116"/>
      <c r="AA25" s="116"/>
      <c r="AB25" s="116"/>
      <c r="AC25" s="116"/>
      <c r="AD25" s="116"/>
      <c r="AE25" s="116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9" t="s">
        <v>36</v>
      </c>
      <c r="E28" s="37"/>
      <c r="F28" s="37"/>
      <c r="G28" s="37"/>
      <c r="H28" s="37"/>
      <c r="I28" s="37"/>
      <c r="J28" s="95">
        <f>ROUND(J124,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38</v>
      </c>
      <c r="G30" s="37"/>
      <c r="H30" s="37"/>
      <c r="I30" s="42" t="s">
        <v>37</v>
      </c>
      <c r="J30" s="42" t="s">
        <v>39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20" t="s">
        <v>40</v>
      </c>
      <c r="E31" s="31" t="s">
        <v>41</v>
      </c>
      <c r="F31" s="121">
        <f>ROUND((SUM(BE124:BE218)),  2)</f>
        <v>0</v>
      </c>
      <c r="G31" s="37"/>
      <c r="H31" s="37"/>
      <c r="I31" s="122">
        <v>0.20999999999999999</v>
      </c>
      <c r="J31" s="121">
        <f>ROUND(((SUM(BE124:BE218))*I31),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42</v>
      </c>
      <c r="F32" s="121">
        <f>ROUND((SUM(BF124:BF218)),  2)</f>
        <v>0</v>
      </c>
      <c r="G32" s="37"/>
      <c r="H32" s="37"/>
      <c r="I32" s="122">
        <v>0.12</v>
      </c>
      <c r="J32" s="121">
        <f>ROUND(((SUM(BF124:BF218))*I32),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43</v>
      </c>
      <c r="F33" s="121">
        <f>ROUND((SUM(BG124:BG218)),  2)</f>
        <v>0</v>
      </c>
      <c r="G33" s="37"/>
      <c r="H33" s="37"/>
      <c r="I33" s="122">
        <v>0.20999999999999999</v>
      </c>
      <c r="J33" s="121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44</v>
      </c>
      <c r="F34" s="121">
        <f>ROUND((SUM(BH124:BH218)),  2)</f>
        <v>0</v>
      </c>
      <c r="G34" s="37"/>
      <c r="H34" s="37"/>
      <c r="I34" s="122">
        <v>0.12</v>
      </c>
      <c r="J34" s="121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45</v>
      </c>
      <c r="F35" s="121">
        <f>ROUND((SUM(BI124:BI218)),  2)</f>
        <v>0</v>
      </c>
      <c r="G35" s="37"/>
      <c r="H35" s="37"/>
      <c r="I35" s="122">
        <v>0</v>
      </c>
      <c r="J35" s="121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3"/>
      <c r="D37" s="124" t="s">
        <v>46</v>
      </c>
      <c r="E37" s="80"/>
      <c r="F37" s="80"/>
      <c r="G37" s="125" t="s">
        <v>47</v>
      </c>
      <c r="H37" s="126" t="s">
        <v>48</v>
      </c>
      <c r="I37" s="80"/>
      <c r="J37" s="127">
        <f>SUM(J28:J35)</f>
        <v>0</v>
      </c>
      <c r="K37" s="128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49</v>
      </c>
      <c r="E50" s="56"/>
      <c r="F50" s="56"/>
      <c r="G50" s="55" t="s">
        <v>50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51</v>
      </c>
      <c r="E61" s="40"/>
      <c r="F61" s="129" t="s">
        <v>52</v>
      </c>
      <c r="G61" s="57" t="s">
        <v>51</v>
      </c>
      <c r="H61" s="40"/>
      <c r="I61" s="40"/>
      <c r="J61" s="130" t="s">
        <v>52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53</v>
      </c>
      <c r="E65" s="58"/>
      <c r="F65" s="58"/>
      <c r="G65" s="55" t="s">
        <v>54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51</v>
      </c>
      <c r="E76" s="40"/>
      <c r="F76" s="129" t="s">
        <v>52</v>
      </c>
      <c r="G76" s="57" t="s">
        <v>51</v>
      </c>
      <c r="H76" s="40"/>
      <c r="I76" s="40"/>
      <c r="J76" s="130" t="s">
        <v>52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89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SO 02 Chodník Svěrákova ( Seifertova - Nádražní)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>Valašské Meziříčí</v>
      </c>
      <c r="G87" s="37"/>
      <c r="H87" s="37"/>
      <c r="I87" s="31" t="s">
        <v>22</v>
      </c>
      <c r="J87" s="68" t="str">
        <f>IF(J10="","",J10)</f>
        <v>17. 1. 2024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Město Valašské Meziříčí</v>
      </c>
      <c r="G89" s="37"/>
      <c r="H89" s="37"/>
      <c r="I89" s="31" t="s">
        <v>30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33</v>
      </c>
      <c r="J90" s="35" t="str">
        <f>E22</f>
        <v>Fajfrová Irena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1" t="s">
        <v>90</v>
      </c>
      <c r="D92" s="123"/>
      <c r="E92" s="123"/>
      <c r="F92" s="123"/>
      <c r="G92" s="123"/>
      <c r="H92" s="123"/>
      <c r="I92" s="123"/>
      <c r="J92" s="132" t="s">
        <v>91</v>
      </c>
      <c r="K92" s="123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3" t="s">
        <v>92</v>
      </c>
      <c r="D94" s="37"/>
      <c r="E94" s="37"/>
      <c r="F94" s="37"/>
      <c r="G94" s="37"/>
      <c r="H94" s="37"/>
      <c r="I94" s="37"/>
      <c r="J94" s="95">
        <f>J124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93</v>
      </c>
    </row>
    <row r="95" s="9" customFormat="1" ht="24.96" customHeight="1">
      <c r="A95" s="9"/>
      <c r="B95" s="134"/>
      <c r="C95" s="9"/>
      <c r="D95" s="135" t="s">
        <v>94</v>
      </c>
      <c r="E95" s="136"/>
      <c r="F95" s="136"/>
      <c r="G95" s="136"/>
      <c r="H95" s="136"/>
      <c r="I95" s="136"/>
      <c r="J95" s="137">
        <f>J125</f>
        <v>0</v>
      </c>
      <c r="K95" s="9"/>
      <c r="L95" s="13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8"/>
      <c r="C96" s="10"/>
      <c r="D96" s="139" t="s">
        <v>95</v>
      </c>
      <c r="E96" s="140"/>
      <c r="F96" s="140"/>
      <c r="G96" s="140"/>
      <c r="H96" s="140"/>
      <c r="I96" s="140"/>
      <c r="J96" s="141">
        <f>J126</f>
        <v>0</v>
      </c>
      <c r="K96" s="10"/>
      <c r="L96" s="138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8"/>
      <c r="C97" s="10"/>
      <c r="D97" s="139" t="s">
        <v>96</v>
      </c>
      <c r="E97" s="140"/>
      <c r="F97" s="140"/>
      <c r="G97" s="140"/>
      <c r="H97" s="140"/>
      <c r="I97" s="140"/>
      <c r="J97" s="141">
        <f>J137</f>
        <v>0</v>
      </c>
      <c r="K97" s="10"/>
      <c r="L97" s="138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8"/>
      <c r="C98" s="10"/>
      <c r="D98" s="139" t="s">
        <v>97</v>
      </c>
      <c r="E98" s="140"/>
      <c r="F98" s="140"/>
      <c r="G98" s="140"/>
      <c r="H98" s="140"/>
      <c r="I98" s="140"/>
      <c r="J98" s="141">
        <f>J169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98</v>
      </c>
      <c r="E99" s="140"/>
      <c r="F99" s="140"/>
      <c r="G99" s="140"/>
      <c r="H99" s="140"/>
      <c r="I99" s="140"/>
      <c r="J99" s="141">
        <f>J172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99</v>
      </c>
      <c r="E100" s="140"/>
      <c r="F100" s="140"/>
      <c r="G100" s="140"/>
      <c r="H100" s="140"/>
      <c r="I100" s="140"/>
      <c r="J100" s="141">
        <f>J193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100</v>
      </c>
      <c r="E101" s="140"/>
      <c r="F101" s="140"/>
      <c r="G101" s="140"/>
      <c r="H101" s="140"/>
      <c r="I101" s="140"/>
      <c r="J101" s="141">
        <f>J209</f>
        <v>0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4"/>
      <c r="C102" s="9"/>
      <c r="D102" s="135" t="s">
        <v>101</v>
      </c>
      <c r="E102" s="136"/>
      <c r="F102" s="136"/>
      <c r="G102" s="136"/>
      <c r="H102" s="136"/>
      <c r="I102" s="136"/>
      <c r="J102" s="137">
        <f>J211</f>
        <v>0</v>
      </c>
      <c r="K102" s="9"/>
      <c r="L102" s="13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38"/>
      <c r="C103" s="10"/>
      <c r="D103" s="139" t="s">
        <v>102</v>
      </c>
      <c r="E103" s="140"/>
      <c r="F103" s="140"/>
      <c r="G103" s="140"/>
      <c r="H103" s="140"/>
      <c r="I103" s="140"/>
      <c r="J103" s="141">
        <f>J212</f>
        <v>0</v>
      </c>
      <c r="K103" s="10"/>
      <c r="L103" s="13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4"/>
      <c r="C104" s="9"/>
      <c r="D104" s="135" t="s">
        <v>103</v>
      </c>
      <c r="E104" s="136"/>
      <c r="F104" s="136"/>
      <c r="G104" s="136"/>
      <c r="H104" s="136"/>
      <c r="I104" s="136"/>
      <c r="J104" s="137">
        <f>J214</f>
        <v>0</v>
      </c>
      <c r="K104" s="9"/>
      <c r="L104" s="13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8"/>
      <c r="C105" s="10"/>
      <c r="D105" s="139" t="s">
        <v>104</v>
      </c>
      <c r="E105" s="140"/>
      <c r="F105" s="140"/>
      <c r="G105" s="140"/>
      <c r="H105" s="140"/>
      <c r="I105" s="140"/>
      <c r="J105" s="141">
        <f>J215</f>
        <v>0</v>
      </c>
      <c r="K105" s="10"/>
      <c r="L105" s="13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38"/>
      <c r="C106" s="10"/>
      <c r="D106" s="139" t="s">
        <v>105</v>
      </c>
      <c r="E106" s="140"/>
      <c r="F106" s="140"/>
      <c r="G106" s="140"/>
      <c r="H106" s="140"/>
      <c r="I106" s="140"/>
      <c r="J106" s="141">
        <f>J217</f>
        <v>0</v>
      </c>
      <c r="K106" s="10"/>
      <c r="L106" s="13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7"/>
      <c r="B107" s="38"/>
      <c r="C107" s="37"/>
      <c r="D107" s="37"/>
      <c r="E107" s="37"/>
      <c r="F107" s="37"/>
      <c r="G107" s="37"/>
      <c r="H107" s="37"/>
      <c r="I107" s="37"/>
      <c r="J107" s="37"/>
      <c r="K107" s="37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12" s="2" customFormat="1" ht="6.96" customHeight="1">
      <c r="A112" s="37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4.96" customHeight="1">
      <c r="A113" s="37"/>
      <c r="B113" s="38"/>
      <c r="C113" s="22" t="s">
        <v>106</v>
      </c>
      <c r="D113" s="37"/>
      <c r="E113" s="37"/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16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66" t="str">
        <f>E7</f>
        <v>SO 02 Chodník Svěrákova ( Seifertova - Nádražní)</v>
      </c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7"/>
      <c r="E118" s="37"/>
      <c r="F118" s="26" t="str">
        <f>F10</f>
        <v>Valašské Meziříčí</v>
      </c>
      <c r="G118" s="37"/>
      <c r="H118" s="37"/>
      <c r="I118" s="31" t="s">
        <v>22</v>
      </c>
      <c r="J118" s="68" t="str">
        <f>IF(J10="","",J10)</f>
        <v>17. 1. 2024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7"/>
      <c r="E120" s="37"/>
      <c r="F120" s="26" t="str">
        <f>E13</f>
        <v>Město Valašské Meziříčí</v>
      </c>
      <c r="G120" s="37"/>
      <c r="H120" s="37"/>
      <c r="I120" s="31" t="s">
        <v>30</v>
      </c>
      <c r="J120" s="35" t="str">
        <f>E19</f>
        <v xml:space="preserve"> </v>
      </c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28</v>
      </c>
      <c r="D121" s="37"/>
      <c r="E121" s="37"/>
      <c r="F121" s="26" t="str">
        <f>IF(E16="","",E16)</f>
        <v>Vyplň údaj</v>
      </c>
      <c r="G121" s="37"/>
      <c r="H121" s="37"/>
      <c r="I121" s="31" t="s">
        <v>33</v>
      </c>
      <c r="J121" s="35" t="str">
        <f>E22</f>
        <v>Fajfrová Irena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42"/>
      <c r="B123" s="143"/>
      <c r="C123" s="144" t="s">
        <v>107</v>
      </c>
      <c r="D123" s="145" t="s">
        <v>61</v>
      </c>
      <c r="E123" s="145" t="s">
        <v>57</v>
      </c>
      <c r="F123" s="145" t="s">
        <v>58</v>
      </c>
      <c r="G123" s="145" t="s">
        <v>108</v>
      </c>
      <c r="H123" s="145" t="s">
        <v>109</v>
      </c>
      <c r="I123" s="145" t="s">
        <v>110</v>
      </c>
      <c r="J123" s="145" t="s">
        <v>91</v>
      </c>
      <c r="K123" s="146" t="s">
        <v>111</v>
      </c>
      <c r="L123" s="147"/>
      <c r="M123" s="85" t="s">
        <v>1</v>
      </c>
      <c r="N123" s="86" t="s">
        <v>40</v>
      </c>
      <c r="O123" s="86" t="s">
        <v>112</v>
      </c>
      <c r="P123" s="86" t="s">
        <v>113</v>
      </c>
      <c r="Q123" s="86" t="s">
        <v>114</v>
      </c>
      <c r="R123" s="86" t="s">
        <v>115</v>
      </c>
      <c r="S123" s="86" t="s">
        <v>116</v>
      </c>
      <c r="T123" s="87" t="s">
        <v>117</v>
      </c>
      <c r="U123" s="142"/>
      <c r="V123" s="142"/>
      <c r="W123" s="142"/>
      <c r="X123" s="142"/>
      <c r="Y123" s="142"/>
      <c r="Z123" s="142"/>
      <c r="AA123" s="142"/>
      <c r="AB123" s="142"/>
      <c r="AC123" s="142"/>
      <c r="AD123" s="142"/>
      <c r="AE123" s="142"/>
    </row>
    <row r="124" s="2" customFormat="1" ht="22.8" customHeight="1">
      <c r="A124" s="37"/>
      <c r="B124" s="38"/>
      <c r="C124" s="92" t="s">
        <v>118</v>
      </c>
      <c r="D124" s="37"/>
      <c r="E124" s="37"/>
      <c r="F124" s="37"/>
      <c r="G124" s="37"/>
      <c r="H124" s="37"/>
      <c r="I124" s="37"/>
      <c r="J124" s="148">
        <f>BK124</f>
        <v>0</v>
      </c>
      <c r="K124" s="37"/>
      <c r="L124" s="38"/>
      <c r="M124" s="88"/>
      <c r="N124" s="72"/>
      <c r="O124" s="89"/>
      <c r="P124" s="149">
        <f>P125+P211+P214</f>
        <v>0</v>
      </c>
      <c r="Q124" s="89"/>
      <c r="R124" s="149">
        <f>R125+R211+R214</f>
        <v>281.57277620000002</v>
      </c>
      <c r="S124" s="89"/>
      <c r="T124" s="150">
        <f>T125+T211+T214</f>
        <v>433.22899999999998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75</v>
      </c>
      <c r="AU124" s="18" t="s">
        <v>93</v>
      </c>
      <c r="BK124" s="151">
        <f>BK125+BK211+BK214</f>
        <v>0</v>
      </c>
    </row>
    <row r="125" s="12" customFormat="1" ht="25.92" customHeight="1">
      <c r="A125" s="12"/>
      <c r="B125" s="152"/>
      <c r="C125" s="12"/>
      <c r="D125" s="153" t="s">
        <v>75</v>
      </c>
      <c r="E125" s="154" t="s">
        <v>119</v>
      </c>
      <c r="F125" s="154" t="s">
        <v>120</v>
      </c>
      <c r="G125" s="12"/>
      <c r="H125" s="12"/>
      <c r="I125" s="155"/>
      <c r="J125" s="156">
        <f>BK125</f>
        <v>0</v>
      </c>
      <c r="K125" s="12"/>
      <c r="L125" s="152"/>
      <c r="M125" s="157"/>
      <c r="N125" s="158"/>
      <c r="O125" s="158"/>
      <c r="P125" s="159">
        <f>P126+P137+P169+P172+P193+P209</f>
        <v>0</v>
      </c>
      <c r="Q125" s="158"/>
      <c r="R125" s="159">
        <f>R126+R137+R169+R172+R193+R209</f>
        <v>281.57277620000002</v>
      </c>
      <c r="S125" s="158"/>
      <c r="T125" s="160">
        <f>T126+T137+T169+T172+T193+T209</f>
        <v>433.22899999999998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3" t="s">
        <v>81</v>
      </c>
      <c r="AT125" s="161" t="s">
        <v>75</v>
      </c>
      <c r="AU125" s="161" t="s">
        <v>76</v>
      </c>
      <c r="AY125" s="153" t="s">
        <v>121</v>
      </c>
      <c r="BK125" s="162">
        <f>BK126+BK137+BK169+BK172+BK193+BK209</f>
        <v>0</v>
      </c>
    </row>
    <row r="126" s="12" customFormat="1" ht="22.8" customHeight="1">
      <c r="A126" s="12"/>
      <c r="B126" s="152"/>
      <c r="C126" s="12"/>
      <c r="D126" s="153" t="s">
        <v>75</v>
      </c>
      <c r="E126" s="163" t="s">
        <v>81</v>
      </c>
      <c r="F126" s="163" t="s">
        <v>122</v>
      </c>
      <c r="G126" s="12"/>
      <c r="H126" s="12"/>
      <c r="I126" s="155"/>
      <c r="J126" s="164">
        <f>BK126</f>
        <v>0</v>
      </c>
      <c r="K126" s="12"/>
      <c r="L126" s="152"/>
      <c r="M126" s="157"/>
      <c r="N126" s="158"/>
      <c r="O126" s="158"/>
      <c r="P126" s="159">
        <f>SUM(P127:P136)</f>
        <v>0</v>
      </c>
      <c r="Q126" s="158"/>
      <c r="R126" s="159">
        <f>SUM(R127:R136)</f>
        <v>0.30554999999999999</v>
      </c>
      <c r="S126" s="158"/>
      <c r="T126" s="160">
        <f>SUM(T127:T136)</f>
        <v>432.26499999999999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3" t="s">
        <v>81</v>
      </c>
      <c r="AT126" s="161" t="s">
        <v>75</v>
      </c>
      <c r="AU126" s="161" t="s">
        <v>81</v>
      </c>
      <c r="AY126" s="153" t="s">
        <v>121</v>
      </c>
      <c r="BK126" s="162">
        <f>SUM(BK127:BK136)</f>
        <v>0</v>
      </c>
    </row>
    <row r="127" s="2" customFormat="1" ht="33" customHeight="1">
      <c r="A127" s="37"/>
      <c r="B127" s="165"/>
      <c r="C127" s="166" t="s">
        <v>81</v>
      </c>
      <c r="D127" s="166" t="s">
        <v>123</v>
      </c>
      <c r="E127" s="167" t="s">
        <v>124</v>
      </c>
      <c r="F127" s="168" t="s">
        <v>125</v>
      </c>
      <c r="G127" s="169" t="s">
        <v>126</v>
      </c>
      <c r="H127" s="170">
        <v>557</v>
      </c>
      <c r="I127" s="171"/>
      <c r="J127" s="172">
        <f>ROUND(I127*H127,2)</f>
        <v>0</v>
      </c>
      <c r="K127" s="168" t="s">
        <v>127</v>
      </c>
      <c r="L127" s="38"/>
      <c r="M127" s="173" t="s">
        <v>1</v>
      </c>
      <c r="N127" s="174" t="s">
        <v>41</v>
      </c>
      <c r="O127" s="76"/>
      <c r="P127" s="175">
        <f>O127*H127</f>
        <v>0</v>
      </c>
      <c r="Q127" s="175">
        <v>0</v>
      </c>
      <c r="R127" s="175">
        <f>Q127*H127</f>
        <v>0</v>
      </c>
      <c r="S127" s="175">
        <v>0.255</v>
      </c>
      <c r="T127" s="176">
        <f>S127*H127</f>
        <v>142.035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77" t="s">
        <v>128</v>
      </c>
      <c r="AT127" s="177" t="s">
        <v>123</v>
      </c>
      <c r="AU127" s="177" t="s">
        <v>85</v>
      </c>
      <c r="AY127" s="18" t="s">
        <v>121</v>
      </c>
      <c r="BE127" s="178">
        <f>IF(N127="základní",J127,0)</f>
        <v>0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18" t="s">
        <v>81</v>
      </c>
      <c r="BK127" s="178">
        <f>ROUND(I127*H127,2)</f>
        <v>0</v>
      </c>
      <c r="BL127" s="18" t="s">
        <v>128</v>
      </c>
      <c r="BM127" s="177" t="s">
        <v>129</v>
      </c>
    </row>
    <row r="128" s="13" customFormat="1">
      <c r="A128" s="13"/>
      <c r="B128" s="179"/>
      <c r="C128" s="13"/>
      <c r="D128" s="180" t="s">
        <v>130</v>
      </c>
      <c r="E128" s="181" t="s">
        <v>1</v>
      </c>
      <c r="F128" s="182" t="s">
        <v>131</v>
      </c>
      <c r="G128" s="13"/>
      <c r="H128" s="183">
        <v>557</v>
      </c>
      <c r="I128" s="184"/>
      <c r="J128" s="13"/>
      <c r="K128" s="13"/>
      <c r="L128" s="179"/>
      <c r="M128" s="185"/>
      <c r="N128" s="186"/>
      <c r="O128" s="186"/>
      <c r="P128" s="186"/>
      <c r="Q128" s="186"/>
      <c r="R128" s="186"/>
      <c r="S128" s="186"/>
      <c r="T128" s="18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1" t="s">
        <v>130</v>
      </c>
      <c r="AU128" s="181" t="s">
        <v>85</v>
      </c>
      <c r="AV128" s="13" t="s">
        <v>85</v>
      </c>
      <c r="AW128" s="13" t="s">
        <v>32</v>
      </c>
      <c r="AX128" s="13" t="s">
        <v>81</v>
      </c>
      <c r="AY128" s="181" t="s">
        <v>121</v>
      </c>
    </row>
    <row r="129" s="2" customFormat="1" ht="24.15" customHeight="1">
      <c r="A129" s="37"/>
      <c r="B129" s="165"/>
      <c r="C129" s="166" t="s">
        <v>85</v>
      </c>
      <c r="D129" s="166" t="s">
        <v>123</v>
      </c>
      <c r="E129" s="167" t="s">
        <v>132</v>
      </c>
      <c r="F129" s="168" t="s">
        <v>133</v>
      </c>
      <c r="G129" s="169" t="s">
        <v>126</v>
      </c>
      <c r="H129" s="170">
        <v>557</v>
      </c>
      <c r="I129" s="171"/>
      <c r="J129" s="172">
        <f>ROUND(I129*H129,2)</f>
        <v>0</v>
      </c>
      <c r="K129" s="168" t="s">
        <v>127</v>
      </c>
      <c r="L129" s="38"/>
      <c r="M129" s="173" t="s">
        <v>1</v>
      </c>
      <c r="N129" s="174" t="s">
        <v>41</v>
      </c>
      <c r="O129" s="76"/>
      <c r="P129" s="175">
        <f>O129*H129</f>
        <v>0</v>
      </c>
      <c r="Q129" s="175">
        <v>0</v>
      </c>
      <c r="R129" s="175">
        <f>Q129*H129</f>
        <v>0</v>
      </c>
      <c r="S129" s="175">
        <v>0.44</v>
      </c>
      <c r="T129" s="176">
        <f>S129*H129</f>
        <v>245.08000000000001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77" t="s">
        <v>128</v>
      </c>
      <c r="AT129" s="177" t="s">
        <v>123</v>
      </c>
      <c r="AU129" s="177" t="s">
        <v>85</v>
      </c>
      <c r="AY129" s="18" t="s">
        <v>121</v>
      </c>
      <c r="BE129" s="178">
        <f>IF(N129="základní",J129,0)</f>
        <v>0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18" t="s">
        <v>81</v>
      </c>
      <c r="BK129" s="178">
        <f>ROUND(I129*H129,2)</f>
        <v>0</v>
      </c>
      <c r="BL129" s="18" t="s">
        <v>128</v>
      </c>
      <c r="BM129" s="177" t="s">
        <v>134</v>
      </c>
    </row>
    <row r="130" s="2" customFormat="1" ht="24.15" customHeight="1">
      <c r="A130" s="37"/>
      <c r="B130" s="165"/>
      <c r="C130" s="166" t="s">
        <v>135</v>
      </c>
      <c r="D130" s="166" t="s">
        <v>123</v>
      </c>
      <c r="E130" s="167" t="s">
        <v>136</v>
      </c>
      <c r="F130" s="168" t="s">
        <v>137</v>
      </c>
      <c r="G130" s="169" t="s">
        <v>126</v>
      </c>
      <c r="H130" s="170">
        <v>80</v>
      </c>
      <c r="I130" s="171"/>
      <c r="J130" s="172">
        <f>ROUND(I130*H130,2)</f>
        <v>0</v>
      </c>
      <c r="K130" s="168" t="s">
        <v>127</v>
      </c>
      <c r="L130" s="38"/>
      <c r="M130" s="173" t="s">
        <v>1</v>
      </c>
      <c r="N130" s="174" t="s">
        <v>41</v>
      </c>
      <c r="O130" s="76"/>
      <c r="P130" s="175">
        <f>O130*H130</f>
        <v>0</v>
      </c>
      <c r="Q130" s="175">
        <v>0</v>
      </c>
      <c r="R130" s="175">
        <f>Q130*H130</f>
        <v>0</v>
      </c>
      <c r="S130" s="175">
        <v>0.098000000000000004</v>
      </c>
      <c r="T130" s="176">
        <f>S130*H130</f>
        <v>7.8399999999999999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7" t="s">
        <v>128</v>
      </c>
      <c r="AT130" s="177" t="s">
        <v>123</v>
      </c>
      <c r="AU130" s="177" t="s">
        <v>85</v>
      </c>
      <c r="AY130" s="18" t="s">
        <v>121</v>
      </c>
      <c r="BE130" s="178">
        <f>IF(N130="základní",J130,0)</f>
        <v>0</v>
      </c>
      <c r="BF130" s="178">
        <f>IF(N130="snížená",J130,0)</f>
        <v>0</v>
      </c>
      <c r="BG130" s="178">
        <f>IF(N130="zákl. přenesená",J130,0)</f>
        <v>0</v>
      </c>
      <c r="BH130" s="178">
        <f>IF(N130="sníž. přenesená",J130,0)</f>
        <v>0</v>
      </c>
      <c r="BI130" s="178">
        <f>IF(N130="nulová",J130,0)</f>
        <v>0</v>
      </c>
      <c r="BJ130" s="18" t="s">
        <v>81</v>
      </c>
      <c r="BK130" s="178">
        <f>ROUND(I130*H130,2)</f>
        <v>0</v>
      </c>
      <c r="BL130" s="18" t="s">
        <v>128</v>
      </c>
      <c r="BM130" s="177" t="s">
        <v>138</v>
      </c>
    </row>
    <row r="131" s="2" customFormat="1" ht="16.5" customHeight="1">
      <c r="A131" s="37"/>
      <c r="B131" s="165"/>
      <c r="C131" s="166" t="s">
        <v>128</v>
      </c>
      <c r="D131" s="166" t="s">
        <v>123</v>
      </c>
      <c r="E131" s="167" t="s">
        <v>139</v>
      </c>
      <c r="F131" s="168" t="s">
        <v>140</v>
      </c>
      <c r="G131" s="169" t="s">
        <v>141</v>
      </c>
      <c r="H131" s="170">
        <v>182</v>
      </c>
      <c r="I131" s="171"/>
      <c r="J131" s="172">
        <f>ROUND(I131*H131,2)</f>
        <v>0</v>
      </c>
      <c r="K131" s="168" t="s">
        <v>127</v>
      </c>
      <c r="L131" s="38"/>
      <c r="M131" s="173" t="s">
        <v>1</v>
      </c>
      <c r="N131" s="174" t="s">
        <v>41</v>
      </c>
      <c r="O131" s="76"/>
      <c r="P131" s="175">
        <f>O131*H131</f>
        <v>0</v>
      </c>
      <c r="Q131" s="175">
        <v>0</v>
      </c>
      <c r="R131" s="175">
        <f>Q131*H131</f>
        <v>0</v>
      </c>
      <c r="S131" s="175">
        <v>0.20499999999999999</v>
      </c>
      <c r="T131" s="176">
        <f>S131*H131</f>
        <v>37.309999999999995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7" t="s">
        <v>128</v>
      </c>
      <c r="AT131" s="177" t="s">
        <v>123</v>
      </c>
      <c r="AU131" s="177" t="s">
        <v>85</v>
      </c>
      <c r="AY131" s="18" t="s">
        <v>121</v>
      </c>
      <c r="BE131" s="178">
        <f>IF(N131="základní",J131,0)</f>
        <v>0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18" t="s">
        <v>81</v>
      </c>
      <c r="BK131" s="178">
        <f>ROUND(I131*H131,2)</f>
        <v>0</v>
      </c>
      <c r="BL131" s="18" t="s">
        <v>128</v>
      </c>
      <c r="BM131" s="177" t="s">
        <v>142</v>
      </c>
    </row>
    <row r="132" s="2" customFormat="1" ht="24.15" customHeight="1">
      <c r="A132" s="37"/>
      <c r="B132" s="165"/>
      <c r="C132" s="166" t="s">
        <v>143</v>
      </c>
      <c r="D132" s="166" t="s">
        <v>123</v>
      </c>
      <c r="E132" s="167" t="s">
        <v>144</v>
      </c>
      <c r="F132" s="168" t="s">
        <v>145</v>
      </c>
      <c r="G132" s="169" t="s">
        <v>141</v>
      </c>
      <c r="H132" s="170">
        <v>200</v>
      </c>
      <c r="I132" s="171"/>
      <c r="J132" s="172">
        <f>ROUND(I132*H132,2)</f>
        <v>0</v>
      </c>
      <c r="K132" s="168" t="s">
        <v>127</v>
      </c>
      <c r="L132" s="38"/>
      <c r="M132" s="173" t="s">
        <v>1</v>
      </c>
      <c r="N132" s="174" t="s">
        <v>41</v>
      </c>
      <c r="O132" s="76"/>
      <c r="P132" s="175">
        <f>O132*H132</f>
        <v>0</v>
      </c>
      <c r="Q132" s="175">
        <v>0.00013999999999999999</v>
      </c>
      <c r="R132" s="175">
        <f>Q132*H132</f>
        <v>0.027999999999999997</v>
      </c>
      <c r="S132" s="175">
        <v>0</v>
      </c>
      <c r="T132" s="176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77" t="s">
        <v>128</v>
      </c>
      <c r="AT132" s="177" t="s">
        <v>123</v>
      </c>
      <c r="AU132" s="177" t="s">
        <v>85</v>
      </c>
      <c r="AY132" s="18" t="s">
        <v>121</v>
      </c>
      <c r="BE132" s="178">
        <f>IF(N132="základní",J132,0)</f>
        <v>0</v>
      </c>
      <c r="BF132" s="178">
        <f>IF(N132="snížená",J132,0)</f>
        <v>0</v>
      </c>
      <c r="BG132" s="178">
        <f>IF(N132="zákl. přenesená",J132,0)</f>
        <v>0</v>
      </c>
      <c r="BH132" s="178">
        <f>IF(N132="sníž. přenesená",J132,0)</f>
        <v>0</v>
      </c>
      <c r="BI132" s="178">
        <f>IF(N132="nulová",J132,0)</f>
        <v>0</v>
      </c>
      <c r="BJ132" s="18" t="s">
        <v>81</v>
      </c>
      <c r="BK132" s="178">
        <f>ROUND(I132*H132,2)</f>
        <v>0</v>
      </c>
      <c r="BL132" s="18" t="s">
        <v>128</v>
      </c>
      <c r="BM132" s="177" t="s">
        <v>146</v>
      </c>
    </row>
    <row r="133" s="2" customFormat="1" ht="24.15" customHeight="1">
      <c r="A133" s="37"/>
      <c r="B133" s="165"/>
      <c r="C133" s="166" t="s">
        <v>147</v>
      </c>
      <c r="D133" s="166" t="s">
        <v>123</v>
      </c>
      <c r="E133" s="167" t="s">
        <v>148</v>
      </c>
      <c r="F133" s="168" t="s">
        <v>149</v>
      </c>
      <c r="G133" s="169" t="s">
        <v>141</v>
      </c>
      <c r="H133" s="170">
        <v>200</v>
      </c>
      <c r="I133" s="171"/>
      <c r="J133" s="172">
        <f>ROUND(I133*H133,2)</f>
        <v>0</v>
      </c>
      <c r="K133" s="168" t="s">
        <v>127</v>
      </c>
      <c r="L133" s="38"/>
      <c r="M133" s="173" t="s">
        <v>1</v>
      </c>
      <c r="N133" s="174" t="s">
        <v>41</v>
      </c>
      <c r="O133" s="76"/>
      <c r="P133" s="175">
        <f>O133*H133</f>
        <v>0</v>
      </c>
      <c r="Q133" s="175">
        <v>0</v>
      </c>
      <c r="R133" s="175">
        <f>Q133*H133</f>
        <v>0</v>
      </c>
      <c r="S133" s="175">
        <v>0</v>
      </c>
      <c r="T133" s="17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77" t="s">
        <v>128</v>
      </c>
      <c r="AT133" s="177" t="s">
        <v>123</v>
      </c>
      <c r="AU133" s="177" t="s">
        <v>85</v>
      </c>
      <c r="AY133" s="18" t="s">
        <v>121</v>
      </c>
      <c r="BE133" s="178">
        <f>IF(N133="základní",J133,0)</f>
        <v>0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18" t="s">
        <v>81</v>
      </c>
      <c r="BK133" s="178">
        <f>ROUND(I133*H133,2)</f>
        <v>0</v>
      </c>
      <c r="BL133" s="18" t="s">
        <v>128</v>
      </c>
      <c r="BM133" s="177" t="s">
        <v>150</v>
      </c>
    </row>
    <row r="134" s="2" customFormat="1" ht="24.15" customHeight="1">
      <c r="A134" s="37"/>
      <c r="B134" s="165"/>
      <c r="C134" s="166" t="s">
        <v>151</v>
      </c>
      <c r="D134" s="166" t="s">
        <v>123</v>
      </c>
      <c r="E134" s="167" t="s">
        <v>152</v>
      </c>
      <c r="F134" s="168" t="s">
        <v>153</v>
      </c>
      <c r="G134" s="169" t="s">
        <v>126</v>
      </c>
      <c r="H134" s="170">
        <v>557</v>
      </c>
      <c r="I134" s="171"/>
      <c r="J134" s="172">
        <f>ROUND(I134*H134,2)</f>
        <v>0</v>
      </c>
      <c r="K134" s="168" t="s">
        <v>127</v>
      </c>
      <c r="L134" s="38"/>
      <c r="M134" s="173" t="s">
        <v>1</v>
      </c>
      <c r="N134" s="174" t="s">
        <v>41</v>
      </c>
      <c r="O134" s="76"/>
      <c r="P134" s="175">
        <f>O134*H134</f>
        <v>0</v>
      </c>
      <c r="Q134" s="175">
        <v>0</v>
      </c>
      <c r="R134" s="175">
        <f>Q134*H134</f>
        <v>0</v>
      </c>
      <c r="S134" s="175">
        <v>0</v>
      </c>
      <c r="T134" s="176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77" t="s">
        <v>128</v>
      </c>
      <c r="AT134" s="177" t="s">
        <v>123</v>
      </c>
      <c r="AU134" s="177" t="s">
        <v>85</v>
      </c>
      <c r="AY134" s="18" t="s">
        <v>121</v>
      </c>
      <c r="BE134" s="178">
        <f>IF(N134="základní",J134,0)</f>
        <v>0</v>
      </c>
      <c r="BF134" s="178">
        <f>IF(N134="snížená",J134,0)</f>
        <v>0</v>
      </c>
      <c r="BG134" s="178">
        <f>IF(N134="zákl. přenesená",J134,0)</f>
        <v>0</v>
      </c>
      <c r="BH134" s="178">
        <f>IF(N134="sníž. přenesená",J134,0)</f>
        <v>0</v>
      </c>
      <c r="BI134" s="178">
        <f>IF(N134="nulová",J134,0)</f>
        <v>0</v>
      </c>
      <c r="BJ134" s="18" t="s">
        <v>81</v>
      </c>
      <c r="BK134" s="178">
        <f>ROUND(I134*H134,2)</f>
        <v>0</v>
      </c>
      <c r="BL134" s="18" t="s">
        <v>128</v>
      </c>
      <c r="BM134" s="177" t="s">
        <v>154</v>
      </c>
    </row>
    <row r="135" s="13" customFormat="1">
      <c r="A135" s="13"/>
      <c r="B135" s="179"/>
      <c r="C135" s="13"/>
      <c r="D135" s="180" t="s">
        <v>130</v>
      </c>
      <c r="E135" s="181" t="s">
        <v>1</v>
      </c>
      <c r="F135" s="182" t="s">
        <v>131</v>
      </c>
      <c r="G135" s="13"/>
      <c r="H135" s="183">
        <v>557</v>
      </c>
      <c r="I135" s="184"/>
      <c r="J135" s="13"/>
      <c r="K135" s="13"/>
      <c r="L135" s="179"/>
      <c r="M135" s="185"/>
      <c r="N135" s="186"/>
      <c r="O135" s="186"/>
      <c r="P135" s="186"/>
      <c r="Q135" s="186"/>
      <c r="R135" s="186"/>
      <c r="S135" s="186"/>
      <c r="T135" s="18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1" t="s">
        <v>130</v>
      </c>
      <c r="AU135" s="181" t="s">
        <v>85</v>
      </c>
      <c r="AV135" s="13" t="s">
        <v>85</v>
      </c>
      <c r="AW135" s="13" t="s">
        <v>32</v>
      </c>
      <c r="AX135" s="13" t="s">
        <v>81</v>
      </c>
      <c r="AY135" s="181" t="s">
        <v>121</v>
      </c>
    </row>
    <row r="136" s="2" customFormat="1" ht="24.15" customHeight="1">
      <c r="A136" s="37"/>
      <c r="B136" s="165"/>
      <c r="C136" s="166" t="s">
        <v>155</v>
      </c>
      <c r="D136" s="166" t="s">
        <v>123</v>
      </c>
      <c r="E136" s="167" t="s">
        <v>156</v>
      </c>
      <c r="F136" s="168" t="s">
        <v>157</v>
      </c>
      <c r="G136" s="169" t="s">
        <v>158</v>
      </c>
      <c r="H136" s="170">
        <v>13</v>
      </c>
      <c r="I136" s="171"/>
      <c r="J136" s="172">
        <f>ROUND(I136*H136,2)</f>
        <v>0</v>
      </c>
      <c r="K136" s="168" t="s">
        <v>127</v>
      </c>
      <c r="L136" s="38"/>
      <c r="M136" s="173" t="s">
        <v>1</v>
      </c>
      <c r="N136" s="174" t="s">
        <v>41</v>
      </c>
      <c r="O136" s="76"/>
      <c r="P136" s="175">
        <f>O136*H136</f>
        <v>0</v>
      </c>
      <c r="Q136" s="175">
        <v>0.021350000000000001</v>
      </c>
      <c r="R136" s="175">
        <f>Q136*H136</f>
        <v>0.27755000000000002</v>
      </c>
      <c r="S136" s="175">
        <v>0</v>
      </c>
      <c r="T136" s="176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77" t="s">
        <v>128</v>
      </c>
      <c r="AT136" s="177" t="s">
        <v>123</v>
      </c>
      <c r="AU136" s="177" t="s">
        <v>85</v>
      </c>
      <c r="AY136" s="18" t="s">
        <v>121</v>
      </c>
      <c r="BE136" s="178">
        <f>IF(N136="základní",J136,0)</f>
        <v>0</v>
      </c>
      <c r="BF136" s="178">
        <f>IF(N136="snížená",J136,0)</f>
        <v>0</v>
      </c>
      <c r="BG136" s="178">
        <f>IF(N136="zákl. přenesená",J136,0)</f>
        <v>0</v>
      </c>
      <c r="BH136" s="178">
        <f>IF(N136="sníž. přenesená",J136,0)</f>
        <v>0</v>
      </c>
      <c r="BI136" s="178">
        <f>IF(N136="nulová",J136,0)</f>
        <v>0</v>
      </c>
      <c r="BJ136" s="18" t="s">
        <v>81</v>
      </c>
      <c r="BK136" s="178">
        <f>ROUND(I136*H136,2)</f>
        <v>0</v>
      </c>
      <c r="BL136" s="18" t="s">
        <v>128</v>
      </c>
      <c r="BM136" s="177" t="s">
        <v>159</v>
      </c>
    </row>
    <row r="137" s="12" customFormat="1" ht="22.8" customHeight="1">
      <c r="A137" s="12"/>
      <c r="B137" s="152"/>
      <c r="C137" s="12"/>
      <c r="D137" s="153" t="s">
        <v>75</v>
      </c>
      <c r="E137" s="163" t="s">
        <v>143</v>
      </c>
      <c r="F137" s="163" t="s">
        <v>160</v>
      </c>
      <c r="G137" s="12"/>
      <c r="H137" s="12"/>
      <c r="I137" s="155"/>
      <c r="J137" s="164">
        <f>BK137</f>
        <v>0</v>
      </c>
      <c r="K137" s="12"/>
      <c r="L137" s="152"/>
      <c r="M137" s="157"/>
      <c r="N137" s="158"/>
      <c r="O137" s="158"/>
      <c r="P137" s="159">
        <f>SUM(P138:P168)</f>
        <v>0</v>
      </c>
      <c r="Q137" s="158"/>
      <c r="R137" s="159">
        <f>SUM(R138:R168)</f>
        <v>219.67952</v>
      </c>
      <c r="S137" s="158"/>
      <c r="T137" s="160">
        <f>SUM(T138:T168)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3" t="s">
        <v>81</v>
      </c>
      <c r="AT137" s="161" t="s">
        <v>75</v>
      </c>
      <c r="AU137" s="161" t="s">
        <v>81</v>
      </c>
      <c r="AY137" s="153" t="s">
        <v>121</v>
      </c>
      <c r="BK137" s="162">
        <f>SUM(BK138:BK168)</f>
        <v>0</v>
      </c>
    </row>
    <row r="138" s="2" customFormat="1" ht="21.75" customHeight="1">
      <c r="A138" s="37"/>
      <c r="B138" s="165"/>
      <c r="C138" s="166" t="s">
        <v>161</v>
      </c>
      <c r="D138" s="166" t="s">
        <v>123</v>
      </c>
      <c r="E138" s="167" t="s">
        <v>162</v>
      </c>
      <c r="F138" s="168" t="s">
        <v>163</v>
      </c>
      <c r="G138" s="169" t="s">
        <v>126</v>
      </c>
      <c r="H138" s="170">
        <v>557</v>
      </c>
      <c r="I138" s="171"/>
      <c r="J138" s="172">
        <f>ROUND(I138*H138,2)</f>
        <v>0</v>
      </c>
      <c r="K138" s="168" t="s">
        <v>127</v>
      </c>
      <c r="L138" s="38"/>
      <c r="M138" s="173" t="s">
        <v>1</v>
      </c>
      <c r="N138" s="174" t="s">
        <v>41</v>
      </c>
      <c r="O138" s="76"/>
      <c r="P138" s="175">
        <f>O138*H138</f>
        <v>0</v>
      </c>
      <c r="Q138" s="175">
        <v>0.11500000000000001</v>
      </c>
      <c r="R138" s="175">
        <f>Q138*H138</f>
        <v>64.055000000000007</v>
      </c>
      <c r="S138" s="175">
        <v>0</v>
      </c>
      <c r="T138" s="176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7" t="s">
        <v>128</v>
      </c>
      <c r="AT138" s="177" t="s">
        <v>123</v>
      </c>
      <c r="AU138" s="177" t="s">
        <v>85</v>
      </c>
      <c r="AY138" s="18" t="s">
        <v>121</v>
      </c>
      <c r="BE138" s="178">
        <f>IF(N138="základní",J138,0)</f>
        <v>0</v>
      </c>
      <c r="BF138" s="178">
        <f>IF(N138="snížená",J138,0)</f>
        <v>0</v>
      </c>
      <c r="BG138" s="178">
        <f>IF(N138="zákl. přenesená",J138,0)</f>
        <v>0</v>
      </c>
      <c r="BH138" s="178">
        <f>IF(N138="sníž. přenesená",J138,0)</f>
        <v>0</v>
      </c>
      <c r="BI138" s="178">
        <f>IF(N138="nulová",J138,0)</f>
        <v>0</v>
      </c>
      <c r="BJ138" s="18" t="s">
        <v>81</v>
      </c>
      <c r="BK138" s="178">
        <f>ROUND(I138*H138,2)</f>
        <v>0</v>
      </c>
      <c r="BL138" s="18" t="s">
        <v>128</v>
      </c>
      <c r="BM138" s="177" t="s">
        <v>164</v>
      </c>
    </row>
    <row r="139" s="13" customFormat="1">
      <c r="A139" s="13"/>
      <c r="B139" s="179"/>
      <c r="C139" s="13"/>
      <c r="D139" s="180" t="s">
        <v>130</v>
      </c>
      <c r="E139" s="181" t="s">
        <v>1</v>
      </c>
      <c r="F139" s="182" t="s">
        <v>131</v>
      </c>
      <c r="G139" s="13"/>
      <c r="H139" s="183">
        <v>557</v>
      </c>
      <c r="I139" s="184"/>
      <c r="J139" s="13"/>
      <c r="K139" s="13"/>
      <c r="L139" s="179"/>
      <c r="M139" s="185"/>
      <c r="N139" s="186"/>
      <c r="O139" s="186"/>
      <c r="P139" s="186"/>
      <c r="Q139" s="186"/>
      <c r="R139" s="186"/>
      <c r="S139" s="186"/>
      <c r="T139" s="18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1" t="s">
        <v>130</v>
      </c>
      <c r="AU139" s="181" t="s">
        <v>85</v>
      </c>
      <c r="AV139" s="13" t="s">
        <v>85</v>
      </c>
      <c r="AW139" s="13" t="s">
        <v>32</v>
      </c>
      <c r="AX139" s="13" t="s">
        <v>81</v>
      </c>
      <c r="AY139" s="181" t="s">
        <v>121</v>
      </c>
    </row>
    <row r="140" s="2" customFormat="1" ht="24.15" customHeight="1">
      <c r="A140" s="37"/>
      <c r="B140" s="165"/>
      <c r="C140" s="166" t="s">
        <v>165</v>
      </c>
      <c r="D140" s="166" t="s">
        <v>123</v>
      </c>
      <c r="E140" s="167" t="s">
        <v>166</v>
      </c>
      <c r="F140" s="168" t="s">
        <v>167</v>
      </c>
      <c r="G140" s="169" t="s">
        <v>126</v>
      </c>
      <c r="H140" s="170">
        <v>81.900000000000006</v>
      </c>
      <c r="I140" s="171"/>
      <c r="J140" s="172">
        <f>ROUND(I140*H140,2)</f>
        <v>0</v>
      </c>
      <c r="K140" s="168" t="s">
        <v>127</v>
      </c>
      <c r="L140" s="38"/>
      <c r="M140" s="173" t="s">
        <v>1</v>
      </c>
      <c r="N140" s="174" t="s">
        <v>41</v>
      </c>
      <c r="O140" s="76"/>
      <c r="P140" s="175">
        <f>O140*H140</f>
        <v>0</v>
      </c>
      <c r="Q140" s="175">
        <v>0.23000000000000001</v>
      </c>
      <c r="R140" s="175">
        <f>Q140*H140</f>
        <v>18.837000000000003</v>
      </c>
      <c r="S140" s="175">
        <v>0</v>
      </c>
      <c r="T140" s="17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77" t="s">
        <v>128</v>
      </c>
      <c r="AT140" s="177" t="s">
        <v>123</v>
      </c>
      <c r="AU140" s="177" t="s">
        <v>85</v>
      </c>
      <c r="AY140" s="18" t="s">
        <v>121</v>
      </c>
      <c r="BE140" s="178">
        <f>IF(N140="základní",J140,0)</f>
        <v>0</v>
      </c>
      <c r="BF140" s="178">
        <f>IF(N140="snížená",J140,0)</f>
        <v>0</v>
      </c>
      <c r="BG140" s="178">
        <f>IF(N140="zákl. přenesená",J140,0)</f>
        <v>0</v>
      </c>
      <c r="BH140" s="178">
        <f>IF(N140="sníž. přenesená",J140,0)</f>
        <v>0</v>
      </c>
      <c r="BI140" s="178">
        <f>IF(N140="nulová",J140,0)</f>
        <v>0</v>
      </c>
      <c r="BJ140" s="18" t="s">
        <v>81</v>
      </c>
      <c r="BK140" s="178">
        <f>ROUND(I140*H140,2)</f>
        <v>0</v>
      </c>
      <c r="BL140" s="18" t="s">
        <v>128</v>
      </c>
      <c r="BM140" s="177" t="s">
        <v>168</v>
      </c>
    </row>
    <row r="141" s="14" customFormat="1">
      <c r="A141" s="14"/>
      <c r="B141" s="188"/>
      <c r="C141" s="14"/>
      <c r="D141" s="180" t="s">
        <v>130</v>
      </c>
      <c r="E141" s="189" t="s">
        <v>1</v>
      </c>
      <c r="F141" s="190" t="s">
        <v>169</v>
      </c>
      <c r="G141" s="14"/>
      <c r="H141" s="189" t="s">
        <v>1</v>
      </c>
      <c r="I141" s="191"/>
      <c r="J141" s="14"/>
      <c r="K141" s="14"/>
      <c r="L141" s="188"/>
      <c r="M141" s="192"/>
      <c r="N141" s="193"/>
      <c r="O141" s="193"/>
      <c r="P141" s="193"/>
      <c r="Q141" s="193"/>
      <c r="R141" s="193"/>
      <c r="S141" s="193"/>
      <c r="T141" s="19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89" t="s">
        <v>130</v>
      </c>
      <c r="AU141" s="189" t="s">
        <v>85</v>
      </c>
      <c r="AV141" s="14" t="s">
        <v>81</v>
      </c>
      <c r="AW141" s="14" t="s">
        <v>32</v>
      </c>
      <c r="AX141" s="14" t="s">
        <v>76</v>
      </c>
      <c r="AY141" s="189" t="s">
        <v>121</v>
      </c>
    </row>
    <row r="142" s="13" customFormat="1">
      <c r="A142" s="13"/>
      <c r="B142" s="179"/>
      <c r="C142" s="13"/>
      <c r="D142" s="180" t="s">
        <v>130</v>
      </c>
      <c r="E142" s="181" t="s">
        <v>1</v>
      </c>
      <c r="F142" s="182" t="s">
        <v>170</v>
      </c>
      <c r="G142" s="13"/>
      <c r="H142" s="183">
        <v>81.900000000000006</v>
      </c>
      <c r="I142" s="184"/>
      <c r="J142" s="13"/>
      <c r="K142" s="13"/>
      <c r="L142" s="179"/>
      <c r="M142" s="185"/>
      <c r="N142" s="186"/>
      <c r="O142" s="186"/>
      <c r="P142" s="186"/>
      <c r="Q142" s="186"/>
      <c r="R142" s="186"/>
      <c r="S142" s="186"/>
      <c r="T142" s="18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1" t="s">
        <v>130</v>
      </c>
      <c r="AU142" s="181" t="s">
        <v>85</v>
      </c>
      <c r="AV142" s="13" t="s">
        <v>85</v>
      </c>
      <c r="AW142" s="13" t="s">
        <v>32</v>
      </c>
      <c r="AX142" s="13" t="s">
        <v>81</v>
      </c>
      <c r="AY142" s="181" t="s">
        <v>121</v>
      </c>
    </row>
    <row r="143" s="2" customFormat="1" ht="24.15" customHeight="1">
      <c r="A143" s="37"/>
      <c r="B143" s="165"/>
      <c r="C143" s="166" t="s">
        <v>171</v>
      </c>
      <c r="D143" s="166" t="s">
        <v>123</v>
      </c>
      <c r="E143" s="167" t="s">
        <v>172</v>
      </c>
      <c r="F143" s="168" t="s">
        <v>173</v>
      </c>
      <c r="G143" s="169" t="s">
        <v>126</v>
      </c>
      <c r="H143" s="170">
        <v>80</v>
      </c>
      <c r="I143" s="171"/>
      <c r="J143" s="172">
        <f>ROUND(I143*H143,2)</f>
        <v>0</v>
      </c>
      <c r="K143" s="168" t="s">
        <v>127</v>
      </c>
      <c r="L143" s="38"/>
      <c r="M143" s="173" t="s">
        <v>1</v>
      </c>
      <c r="N143" s="174" t="s">
        <v>41</v>
      </c>
      <c r="O143" s="76"/>
      <c r="P143" s="175">
        <f>O143*H143</f>
        <v>0</v>
      </c>
      <c r="Q143" s="175">
        <v>0.00071000000000000002</v>
      </c>
      <c r="R143" s="175">
        <f>Q143*H143</f>
        <v>0.056800000000000003</v>
      </c>
      <c r="S143" s="175">
        <v>0</v>
      </c>
      <c r="T143" s="17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77" t="s">
        <v>128</v>
      </c>
      <c r="AT143" s="177" t="s">
        <v>123</v>
      </c>
      <c r="AU143" s="177" t="s">
        <v>85</v>
      </c>
      <c r="AY143" s="18" t="s">
        <v>121</v>
      </c>
      <c r="BE143" s="178">
        <f>IF(N143="základní",J143,0)</f>
        <v>0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18" t="s">
        <v>81</v>
      </c>
      <c r="BK143" s="178">
        <f>ROUND(I143*H143,2)</f>
        <v>0</v>
      </c>
      <c r="BL143" s="18" t="s">
        <v>128</v>
      </c>
      <c r="BM143" s="177" t="s">
        <v>174</v>
      </c>
    </row>
    <row r="144" s="2" customFormat="1" ht="33" customHeight="1">
      <c r="A144" s="37"/>
      <c r="B144" s="165"/>
      <c r="C144" s="166" t="s">
        <v>8</v>
      </c>
      <c r="D144" s="166" t="s">
        <v>123</v>
      </c>
      <c r="E144" s="167" t="s">
        <v>175</v>
      </c>
      <c r="F144" s="168" t="s">
        <v>176</v>
      </c>
      <c r="G144" s="169" t="s">
        <v>126</v>
      </c>
      <c r="H144" s="170">
        <v>80</v>
      </c>
      <c r="I144" s="171"/>
      <c r="J144" s="172">
        <f>ROUND(I144*H144,2)</f>
        <v>0</v>
      </c>
      <c r="K144" s="168" t="s">
        <v>127</v>
      </c>
      <c r="L144" s="38"/>
      <c r="M144" s="173" t="s">
        <v>1</v>
      </c>
      <c r="N144" s="174" t="s">
        <v>41</v>
      </c>
      <c r="O144" s="76"/>
      <c r="P144" s="175">
        <f>O144*H144</f>
        <v>0</v>
      </c>
      <c r="Q144" s="175">
        <v>0.12966</v>
      </c>
      <c r="R144" s="175">
        <f>Q144*H144</f>
        <v>10.3728</v>
      </c>
      <c r="S144" s="175">
        <v>0</v>
      </c>
      <c r="T144" s="17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77" t="s">
        <v>128</v>
      </c>
      <c r="AT144" s="177" t="s">
        <v>123</v>
      </c>
      <c r="AU144" s="177" t="s">
        <v>85</v>
      </c>
      <c r="AY144" s="18" t="s">
        <v>121</v>
      </c>
      <c r="BE144" s="178">
        <f>IF(N144="základní",J144,0)</f>
        <v>0</v>
      </c>
      <c r="BF144" s="178">
        <f>IF(N144="snížená",J144,0)</f>
        <v>0</v>
      </c>
      <c r="BG144" s="178">
        <f>IF(N144="zákl. přenesená",J144,0)</f>
        <v>0</v>
      </c>
      <c r="BH144" s="178">
        <f>IF(N144="sníž. přenesená",J144,0)</f>
        <v>0</v>
      </c>
      <c r="BI144" s="178">
        <f>IF(N144="nulová",J144,0)</f>
        <v>0</v>
      </c>
      <c r="BJ144" s="18" t="s">
        <v>81</v>
      </c>
      <c r="BK144" s="178">
        <f>ROUND(I144*H144,2)</f>
        <v>0</v>
      </c>
      <c r="BL144" s="18" t="s">
        <v>128</v>
      </c>
      <c r="BM144" s="177" t="s">
        <v>177</v>
      </c>
    </row>
    <row r="145" s="14" customFormat="1">
      <c r="A145" s="14"/>
      <c r="B145" s="188"/>
      <c r="C145" s="14"/>
      <c r="D145" s="180" t="s">
        <v>130</v>
      </c>
      <c r="E145" s="189" t="s">
        <v>1</v>
      </c>
      <c r="F145" s="190" t="s">
        <v>178</v>
      </c>
      <c r="G145" s="14"/>
      <c r="H145" s="189" t="s">
        <v>1</v>
      </c>
      <c r="I145" s="191"/>
      <c r="J145" s="14"/>
      <c r="K145" s="14"/>
      <c r="L145" s="188"/>
      <c r="M145" s="192"/>
      <c r="N145" s="193"/>
      <c r="O145" s="193"/>
      <c r="P145" s="193"/>
      <c r="Q145" s="193"/>
      <c r="R145" s="193"/>
      <c r="S145" s="193"/>
      <c r="T145" s="19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89" t="s">
        <v>130</v>
      </c>
      <c r="AU145" s="189" t="s">
        <v>85</v>
      </c>
      <c r="AV145" s="14" t="s">
        <v>81</v>
      </c>
      <c r="AW145" s="14" t="s">
        <v>32</v>
      </c>
      <c r="AX145" s="14" t="s">
        <v>76</v>
      </c>
      <c r="AY145" s="189" t="s">
        <v>121</v>
      </c>
    </row>
    <row r="146" s="13" customFormat="1">
      <c r="A146" s="13"/>
      <c r="B146" s="179"/>
      <c r="C146" s="13"/>
      <c r="D146" s="180" t="s">
        <v>130</v>
      </c>
      <c r="E146" s="181" t="s">
        <v>1</v>
      </c>
      <c r="F146" s="182" t="s">
        <v>179</v>
      </c>
      <c r="G146" s="13"/>
      <c r="H146" s="183">
        <v>80</v>
      </c>
      <c r="I146" s="184"/>
      <c r="J146" s="13"/>
      <c r="K146" s="13"/>
      <c r="L146" s="179"/>
      <c r="M146" s="185"/>
      <c r="N146" s="186"/>
      <c r="O146" s="186"/>
      <c r="P146" s="186"/>
      <c r="Q146" s="186"/>
      <c r="R146" s="186"/>
      <c r="S146" s="186"/>
      <c r="T146" s="18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1" t="s">
        <v>130</v>
      </c>
      <c r="AU146" s="181" t="s">
        <v>85</v>
      </c>
      <c r="AV146" s="13" t="s">
        <v>85</v>
      </c>
      <c r="AW146" s="13" t="s">
        <v>32</v>
      </c>
      <c r="AX146" s="13" t="s">
        <v>81</v>
      </c>
      <c r="AY146" s="181" t="s">
        <v>121</v>
      </c>
    </row>
    <row r="147" s="2" customFormat="1" ht="33" customHeight="1">
      <c r="A147" s="37"/>
      <c r="B147" s="165"/>
      <c r="C147" s="166" t="s">
        <v>180</v>
      </c>
      <c r="D147" s="166" t="s">
        <v>123</v>
      </c>
      <c r="E147" s="167" t="s">
        <v>181</v>
      </c>
      <c r="F147" s="168" t="s">
        <v>182</v>
      </c>
      <c r="G147" s="169" t="s">
        <v>126</v>
      </c>
      <c r="H147" s="170">
        <v>420</v>
      </c>
      <c r="I147" s="171"/>
      <c r="J147" s="172">
        <f>ROUND(I147*H147,2)</f>
        <v>0</v>
      </c>
      <c r="K147" s="168" t="s">
        <v>127</v>
      </c>
      <c r="L147" s="38"/>
      <c r="M147" s="173" t="s">
        <v>1</v>
      </c>
      <c r="N147" s="174" t="s">
        <v>41</v>
      </c>
      <c r="O147" s="76"/>
      <c r="P147" s="175">
        <f>O147*H147</f>
        <v>0</v>
      </c>
      <c r="Q147" s="175">
        <v>0.089219999999999994</v>
      </c>
      <c r="R147" s="175">
        <f>Q147*H147</f>
        <v>37.4724</v>
      </c>
      <c r="S147" s="175">
        <v>0</v>
      </c>
      <c r="T147" s="176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177" t="s">
        <v>128</v>
      </c>
      <c r="AT147" s="177" t="s">
        <v>123</v>
      </c>
      <c r="AU147" s="177" t="s">
        <v>85</v>
      </c>
      <c r="AY147" s="18" t="s">
        <v>121</v>
      </c>
      <c r="BE147" s="178">
        <f>IF(N147="základní",J147,0)</f>
        <v>0</v>
      </c>
      <c r="BF147" s="178">
        <f>IF(N147="snížená",J147,0)</f>
        <v>0</v>
      </c>
      <c r="BG147" s="178">
        <f>IF(N147="zákl. přenesená",J147,0)</f>
        <v>0</v>
      </c>
      <c r="BH147" s="178">
        <f>IF(N147="sníž. přenesená",J147,0)</f>
        <v>0</v>
      </c>
      <c r="BI147" s="178">
        <f>IF(N147="nulová",J147,0)</f>
        <v>0</v>
      </c>
      <c r="BJ147" s="18" t="s">
        <v>81</v>
      </c>
      <c r="BK147" s="178">
        <f>ROUND(I147*H147,2)</f>
        <v>0</v>
      </c>
      <c r="BL147" s="18" t="s">
        <v>128</v>
      </c>
      <c r="BM147" s="177" t="s">
        <v>183</v>
      </c>
    </row>
    <row r="148" s="13" customFormat="1">
      <c r="A148" s="13"/>
      <c r="B148" s="179"/>
      <c r="C148" s="13"/>
      <c r="D148" s="180" t="s">
        <v>130</v>
      </c>
      <c r="E148" s="181" t="s">
        <v>1</v>
      </c>
      <c r="F148" s="182" t="s">
        <v>184</v>
      </c>
      <c r="G148" s="13"/>
      <c r="H148" s="183">
        <v>420</v>
      </c>
      <c r="I148" s="184"/>
      <c r="J148" s="13"/>
      <c r="K148" s="13"/>
      <c r="L148" s="179"/>
      <c r="M148" s="185"/>
      <c r="N148" s="186"/>
      <c r="O148" s="186"/>
      <c r="P148" s="186"/>
      <c r="Q148" s="186"/>
      <c r="R148" s="186"/>
      <c r="S148" s="186"/>
      <c r="T148" s="187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1" t="s">
        <v>130</v>
      </c>
      <c r="AU148" s="181" t="s">
        <v>85</v>
      </c>
      <c r="AV148" s="13" t="s">
        <v>85</v>
      </c>
      <c r="AW148" s="13" t="s">
        <v>32</v>
      </c>
      <c r="AX148" s="13" t="s">
        <v>81</v>
      </c>
      <c r="AY148" s="181" t="s">
        <v>121</v>
      </c>
    </row>
    <row r="149" s="2" customFormat="1" ht="16.5" customHeight="1">
      <c r="A149" s="37"/>
      <c r="B149" s="165"/>
      <c r="C149" s="195" t="s">
        <v>185</v>
      </c>
      <c r="D149" s="195" t="s">
        <v>186</v>
      </c>
      <c r="E149" s="196" t="s">
        <v>187</v>
      </c>
      <c r="F149" s="197" t="s">
        <v>188</v>
      </c>
      <c r="G149" s="198" t="s">
        <v>126</v>
      </c>
      <c r="H149" s="199">
        <v>424.19999999999999</v>
      </c>
      <c r="I149" s="200"/>
      <c r="J149" s="201">
        <f>ROUND(I149*H149,2)</f>
        <v>0</v>
      </c>
      <c r="K149" s="197" t="s">
        <v>1</v>
      </c>
      <c r="L149" s="202"/>
      <c r="M149" s="203" t="s">
        <v>1</v>
      </c>
      <c r="N149" s="204" t="s">
        <v>41</v>
      </c>
      <c r="O149" s="76"/>
      <c r="P149" s="175">
        <f>O149*H149</f>
        <v>0</v>
      </c>
      <c r="Q149" s="175">
        <v>0.13100000000000001</v>
      </c>
      <c r="R149" s="175">
        <f>Q149*H149</f>
        <v>55.5702</v>
      </c>
      <c r="S149" s="175">
        <v>0</v>
      </c>
      <c r="T149" s="17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77" t="s">
        <v>155</v>
      </c>
      <c r="AT149" s="177" t="s">
        <v>186</v>
      </c>
      <c r="AU149" s="177" t="s">
        <v>85</v>
      </c>
      <c r="AY149" s="18" t="s">
        <v>121</v>
      </c>
      <c r="BE149" s="178">
        <f>IF(N149="základní",J149,0)</f>
        <v>0</v>
      </c>
      <c r="BF149" s="178">
        <f>IF(N149="snížená",J149,0)</f>
        <v>0</v>
      </c>
      <c r="BG149" s="178">
        <f>IF(N149="zákl. přenesená",J149,0)</f>
        <v>0</v>
      </c>
      <c r="BH149" s="178">
        <f>IF(N149="sníž. přenesená",J149,0)</f>
        <v>0</v>
      </c>
      <c r="BI149" s="178">
        <f>IF(N149="nulová",J149,0)</f>
        <v>0</v>
      </c>
      <c r="BJ149" s="18" t="s">
        <v>81</v>
      </c>
      <c r="BK149" s="178">
        <f>ROUND(I149*H149,2)</f>
        <v>0</v>
      </c>
      <c r="BL149" s="18" t="s">
        <v>128</v>
      </c>
      <c r="BM149" s="177" t="s">
        <v>189</v>
      </c>
    </row>
    <row r="150" s="13" customFormat="1">
      <c r="A150" s="13"/>
      <c r="B150" s="179"/>
      <c r="C150" s="13"/>
      <c r="D150" s="180" t="s">
        <v>130</v>
      </c>
      <c r="E150" s="181" t="s">
        <v>1</v>
      </c>
      <c r="F150" s="182" t="s">
        <v>184</v>
      </c>
      <c r="G150" s="13"/>
      <c r="H150" s="183">
        <v>420</v>
      </c>
      <c r="I150" s="184"/>
      <c r="J150" s="13"/>
      <c r="K150" s="13"/>
      <c r="L150" s="179"/>
      <c r="M150" s="185"/>
      <c r="N150" s="186"/>
      <c r="O150" s="186"/>
      <c r="P150" s="186"/>
      <c r="Q150" s="186"/>
      <c r="R150" s="186"/>
      <c r="S150" s="186"/>
      <c r="T150" s="187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1" t="s">
        <v>130</v>
      </c>
      <c r="AU150" s="181" t="s">
        <v>85</v>
      </c>
      <c r="AV150" s="13" t="s">
        <v>85</v>
      </c>
      <c r="AW150" s="13" t="s">
        <v>32</v>
      </c>
      <c r="AX150" s="13" t="s">
        <v>81</v>
      </c>
      <c r="AY150" s="181" t="s">
        <v>121</v>
      </c>
    </row>
    <row r="151" s="13" customFormat="1">
      <c r="A151" s="13"/>
      <c r="B151" s="179"/>
      <c r="C151" s="13"/>
      <c r="D151" s="180" t="s">
        <v>130</v>
      </c>
      <c r="E151" s="13"/>
      <c r="F151" s="182" t="s">
        <v>190</v>
      </c>
      <c r="G151" s="13"/>
      <c r="H151" s="183">
        <v>424.19999999999999</v>
      </c>
      <c r="I151" s="184"/>
      <c r="J151" s="13"/>
      <c r="K151" s="13"/>
      <c r="L151" s="179"/>
      <c r="M151" s="185"/>
      <c r="N151" s="186"/>
      <c r="O151" s="186"/>
      <c r="P151" s="186"/>
      <c r="Q151" s="186"/>
      <c r="R151" s="186"/>
      <c r="S151" s="186"/>
      <c r="T151" s="18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1" t="s">
        <v>130</v>
      </c>
      <c r="AU151" s="181" t="s">
        <v>85</v>
      </c>
      <c r="AV151" s="13" t="s">
        <v>85</v>
      </c>
      <c r="AW151" s="13" t="s">
        <v>3</v>
      </c>
      <c r="AX151" s="13" t="s">
        <v>81</v>
      </c>
      <c r="AY151" s="181" t="s">
        <v>121</v>
      </c>
    </row>
    <row r="152" s="2" customFormat="1" ht="55.5" customHeight="1">
      <c r="A152" s="37"/>
      <c r="B152" s="165"/>
      <c r="C152" s="166" t="s">
        <v>191</v>
      </c>
      <c r="D152" s="166" t="s">
        <v>123</v>
      </c>
      <c r="E152" s="167" t="s">
        <v>192</v>
      </c>
      <c r="F152" s="168" t="s">
        <v>193</v>
      </c>
      <c r="G152" s="169" t="s">
        <v>126</v>
      </c>
      <c r="H152" s="170">
        <v>84</v>
      </c>
      <c r="I152" s="171"/>
      <c r="J152" s="172">
        <f>ROUND(I152*H152,2)</f>
        <v>0</v>
      </c>
      <c r="K152" s="168" t="s">
        <v>194</v>
      </c>
      <c r="L152" s="38"/>
      <c r="M152" s="173" t="s">
        <v>1</v>
      </c>
      <c r="N152" s="174" t="s">
        <v>41</v>
      </c>
      <c r="O152" s="76"/>
      <c r="P152" s="175">
        <f>O152*H152</f>
        <v>0</v>
      </c>
      <c r="Q152" s="175">
        <v>0.090620000000000006</v>
      </c>
      <c r="R152" s="175">
        <f>Q152*H152</f>
        <v>7.6120800000000006</v>
      </c>
      <c r="S152" s="175">
        <v>0</v>
      </c>
      <c r="T152" s="17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7" t="s">
        <v>128</v>
      </c>
      <c r="AT152" s="177" t="s">
        <v>123</v>
      </c>
      <c r="AU152" s="177" t="s">
        <v>85</v>
      </c>
      <c r="AY152" s="18" t="s">
        <v>121</v>
      </c>
      <c r="BE152" s="178">
        <f>IF(N152="základní",J152,0)</f>
        <v>0</v>
      </c>
      <c r="BF152" s="178">
        <f>IF(N152="snížená",J152,0)</f>
        <v>0</v>
      </c>
      <c r="BG152" s="178">
        <f>IF(N152="zákl. přenesená",J152,0)</f>
        <v>0</v>
      </c>
      <c r="BH152" s="178">
        <f>IF(N152="sníž. přenesená",J152,0)</f>
        <v>0</v>
      </c>
      <c r="BI152" s="178">
        <f>IF(N152="nulová",J152,0)</f>
        <v>0</v>
      </c>
      <c r="BJ152" s="18" t="s">
        <v>81</v>
      </c>
      <c r="BK152" s="178">
        <f>ROUND(I152*H152,2)</f>
        <v>0</v>
      </c>
      <c r="BL152" s="18" t="s">
        <v>128</v>
      </c>
      <c r="BM152" s="177" t="s">
        <v>195</v>
      </c>
    </row>
    <row r="153" s="14" customFormat="1">
      <c r="A153" s="14"/>
      <c r="B153" s="188"/>
      <c r="C153" s="14"/>
      <c r="D153" s="180" t="s">
        <v>130</v>
      </c>
      <c r="E153" s="189" t="s">
        <v>1</v>
      </c>
      <c r="F153" s="190" t="s">
        <v>196</v>
      </c>
      <c r="G153" s="14"/>
      <c r="H153" s="189" t="s">
        <v>1</v>
      </c>
      <c r="I153" s="191"/>
      <c r="J153" s="14"/>
      <c r="K153" s="14"/>
      <c r="L153" s="188"/>
      <c r="M153" s="192"/>
      <c r="N153" s="193"/>
      <c r="O153" s="193"/>
      <c r="P153" s="193"/>
      <c r="Q153" s="193"/>
      <c r="R153" s="193"/>
      <c r="S153" s="193"/>
      <c r="T153" s="19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89" t="s">
        <v>130</v>
      </c>
      <c r="AU153" s="189" t="s">
        <v>85</v>
      </c>
      <c r="AV153" s="14" t="s">
        <v>81</v>
      </c>
      <c r="AW153" s="14" t="s">
        <v>32</v>
      </c>
      <c r="AX153" s="14" t="s">
        <v>76</v>
      </c>
      <c r="AY153" s="189" t="s">
        <v>121</v>
      </c>
    </row>
    <row r="154" s="13" customFormat="1">
      <c r="A154" s="13"/>
      <c r="B154" s="179"/>
      <c r="C154" s="13"/>
      <c r="D154" s="180" t="s">
        <v>130</v>
      </c>
      <c r="E154" s="181" t="s">
        <v>1</v>
      </c>
      <c r="F154" s="182" t="s">
        <v>197</v>
      </c>
      <c r="G154" s="13"/>
      <c r="H154" s="183">
        <v>84</v>
      </c>
      <c r="I154" s="184"/>
      <c r="J154" s="13"/>
      <c r="K154" s="13"/>
      <c r="L154" s="179"/>
      <c r="M154" s="185"/>
      <c r="N154" s="186"/>
      <c r="O154" s="186"/>
      <c r="P154" s="186"/>
      <c r="Q154" s="186"/>
      <c r="R154" s="186"/>
      <c r="S154" s="186"/>
      <c r="T154" s="187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1" t="s">
        <v>130</v>
      </c>
      <c r="AU154" s="181" t="s">
        <v>85</v>
      </c>
      <c r="AV154" s="13" t="s">
        <v>85</v>
      </c>
      <c r="AW154" s="13" t="s">
        <v>32</v>
      </c>
      <c r="AX154" s="13" t="s">
        <v>81</v>
      </c>
      <c r="AY154" s="181" t="s">
        <v>121</v>
      </c>
    </row>
    <row r="155" s="2" customFormat="1" ht="16.5" customHeight="1">
      <c r="A155" s="37"/>
      <c r="B155" s="165"/>
      <c r="C155" s="195" t="s">
        <v>198</v>
      </c>
      <c r="D155" s="195" t="s">
        <v>186</v>
      </c>
      <c r="E155" s="196" t="s">
        <v>199</v>
      </c>
      <c r="F155" s="197" t="s">
        <v>200</v>
      </c>
      <c r="G155" s="198" t="s">
        <v>126</v>
      </c>
      <c r="H155" s="199">
        <v>57.68</v>
      </c>
      <c r="I155" s="200"/>
      <c r="J155" s="201">
        <f>ROUND(I155*H155,2)</f>
        <v>0</v>
      </c>
      <c r="K155" s="197" t="s">
        <v>1</v>
      </c>
      <c r="L155" s="202"/>
      <c r="M155" s="203" t="s">
        <v>1</v>
      </c>
      <c r="N155" s="204" t="s">
        <v>41</v>
      </c>
      <c r="O155" s="76"/>
      <c r="P155" s="175">
        <f>O155*H155</f>
        <v>0</v>
      </c>
      <c r="Q155" s="175">
        <v>0.17599999999999999</v>
      </c>
      <c r="R155" s="175">
        <f>Q155*H155</f>
        <v>10.151679999999999</v>
      </c>
      <c r="S155" s="175">
        <v>0</v>
      </c>
      <c r="T155" s="17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7" t="s">
        <v>155</v>
      </c>
      <c r="AT155" s="177" t="s">
        <v>186</v>
      </c>
      <c r="AU155" s="177" t="s">
        <v>85</v>
      </c>
      <c r="AY155" s="18" t="s">
        <v>121</v>
      </c>
      <c r="BE155" s="178">
        <f>IF(N155="základní",J155,0)</f>
        <v>0</v>
      </c>
      <c r="BF155" s="178">
        <f>IF(N155="snížená",J155,0)</f>
        <v>0</v>
      </c>
      <c r="BG155" s="178">
        <f>IF(N155="zákl. přenesená",J155,0)</f>
        <v>0</v>
      </c>
      <c r="BH155" s="178">
        <f>IF(N155="sníž. přenesená",J155,0)</f>
        <v>0</v>
      </c>
      <c r="BI155" s="178">
        <f>IF(N155="nulová",J155,0)</f>
        <v>0</v>
      </c>
      <c r="BJ155" s="18" t="s">
        <v>81</v>
      </c>
      <c r="BK155" s="178">
        <f>ROUND(I155*H155,2)</f>
        <v>0</v>
      </c>
      <c r="BL155" s="18" t="s">
        <v>128</v>
      </c>
      <c r="BM155" s="177" t="s">
        <v>201</v>
      </c>
    </row>
    <row r="156" s="13" customFormat="1">
      <c r="A156" s="13"/>
      <c r="B156" s="179"/>
      <c r="C156" s="13"/>
      <c r="D156" s="180" t="s">
        <v>130</v>
      </c>
      <c r="E156" s="181" t="s">
        <v>1</v>
      </c>
      <c r="F156" s="182" t="s">
        <v>202</v>
      </c>
      <c r="G156" s="13"/>
      <c r="H156" s="183">
        <v>56</v>
      </c>
      <c r="I156" s="184"/>
      <c r="J156" s="13"/>
      <c r="K156" s="13"/>
      <c r="L156" s="179"/>
      <c r="M156" s="185"/>
      <c r="N156" s="186"/>
      <c r="O156" s="186"/>
      <c r="P156" s="186"/>
      <c r="Q156" s="186"/>
      <c r="R156" s="186"/>
      <c r="S156" s="186"/>
      <c r="T156" s="18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1" t="s">
        <v>130</v>
      </c>
      <c r="AU156" s="181" t="s">
        <v>85</v>
      </c>
      <c r="AV156" s="13" t="s">
        <v>85</v>
      </c>
      <c r="AW156" s="13" t="s">
        <v>32</v>
      </c>
      <c r="AX156" s="13" t="s">
        <v>81</v>
      </c>
      <c r="AY156" s="181" t="s">
        <v>121</v>
      </c>
    </row>
    <row r="157" s="13" customFormat="1">
      <c r="A157" s="13"/>
      <c r="B157" s="179"/>
      <c r="C157" s="13"/>
      <c r="D157" s="180" t="s">
        <v>130</v>
      </c>
      <c r="E157" s="13"/>
      <c r="F157" s="182" t="s">
        <v>203</v>
      </c>
      <c r="G157" s="13"/>
      <c r="H157" s="183">
        <v>57.68</v>
      </c>
      <c r="I157" s="184"/>
      <c r="J157" s="13"/>
      <c r="K157" s="13"/>
      <c r="L157" s="179"/>
      <c r="M157" s="185"/>
      <c r="N157" s="186"/>
      <c r="O157" s="186"/>
      <c r="P157" s="186"/>
      <c r="Q157" s="186"/>
      <c r="R157" s="186"/>
      <c r="S157" s="186"/>
      <c r="T157" s="18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1" t="s">
        <v>130</v>
      </c>
      <c r="AU157" s="181" t="s">
        <v>85</v>
      </c>
      <c r="AV157" s="13" t="s">
        <v>85</v>
      </c>
      <c r="AW157" s="13" t="s">
        <v>3</v>
      </c>
      <c r="AX157" s="13" t="s">
        <v>81</v>
      </c>
      <c r="AY157" s="181" t="s">
        <v>121</v>
      </c>
    </row>
    <row r="158" s="2" customFormat="1" ht="24.15" customHeight="1">
      <c r="A158" s="37"/>
      <c r="B158" s="165"/>
      <c r="C158" s="195" t="s">
        <v>204</v>
      </c>
      <c r="D158" s="195" t="s">
        <v>186</v>
      </c>
      <c r="E158" s="196" t="s">
        <v>205</v>
      </c>
      <c r="F158" s="197" t="s">
        <v>206</v>
      </c>
      <c r="G158" s="198" t="s">
        <v>126</v>
      </c>
      <c r="H158" s="199">
        <v>15.449999999999999</v>
      </c>
      <c r="I158" s="200"/>
      <c r="J158" s="201">
        <f>ROUND(I158*H158,2)</f>
        <v>0</v>
      </c>
      <c r="K158" s="197" t="s">
        <v>127</v>
      </c>
      <c r="L158" s="202"/>
      <c r="M158" s="203" t="s">
        <v>1</v>
      </c>
      <c r="N158" s="204" t="s">
        <v>41</v>
      </c>
      <c r="O158" s="76"/>
      <c r="P158" s="175">
        <f>O158*H158</f>
        <v>0</v>
      </c>
      <c r="Q158" s="175">
        <v>0.17499999999999999</v>
      </c>
      <c r="R158" s="175">
        <f>Q158*H158</f>
        <v>2.7037499999999999</v>
      </c>
      <c r="S158" s="175">
        <v>0</v>
      </c>
      <c r="T158" s="17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77" t="s">
        <v>155</v>
      </c>
      <c r="AT158" s="177" t="s">
        <v>186</v>
      </c>
      <c r="AU158" s="177" t="s">
        <v>85</v>
      </c>
      <c r="AY158" s="18" t="s">
        <v>121</v>
      </c>
      <c r="BE158" s="178">
        <f>IF(N158="základní",J158,0)</f>
        <v>0</v>
      </c>
      <c r="BF158" s="178">
        <f>IF(N158="snížená",J158,0)</f>
        <v>0</v>
      </c>
      <c r="BG158" s="178">
        <f>IF(N158="zákl. přenesená",J158,0)</f>
        <v>0</v>
      </c>
      <c r="BH158" s="178">
        <f>IF(N158="sníž. přenesená",J158,0)</f>
        <v>0</v>
      </c>
      <c r="BI158" s="178">
        <f>IF(N158="nulová",J158,0)</f>
        <v>0</v>
      </c>
      <c r="BJ158" s="18" t="s">
        <v>81</v>
      </c>
      <c r="BK158" s="178">
        <f>ROUND(I158*H158,2)</f>
        <v>0</v>
      </c>
      <c r="BL158" s="18" t="s">
        <v>128</v>
      </c>
      <c r="BM158" s="177" t="s">
        <v>207</v>
      </c>
    </row>
    <row r="159" s="13" customFormat="1">
      <c r="A159" s="13"/>
      <c r="B159" s="179"/>
      <c r="C159" s="13"/>
      <c r="D159" s="180" t="s">
        <v>130</v>
      </c>
      <c r="E159" s="181" t="s">
        <v>1</v>
      </c>
      <c r="F159" s="182" t="s">
        <v>191</v>
      </c>
      <c r="G159" s="13"/>
      <c r="H159" s="183">
        <v>15</v>
      </c>
      <c r="I159" s="184"/>
      <c r="J159" s="13"/>
      <c r="K159" s="13"/>
      <c r="L159" s="179"/>
      <c r="M159" s="185"/>
      <c r="N159" s="186"/>
      <c r="O159" s="186"/>
      <c r="P159" s="186"/>
      <c r="Q159" s="186"/>
      <c r="R159" s="186"/>
      <c r="S159" s="186"/>
      <c r="T159" s="18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1" t="s">
        <v>130</v>
      </c>
      <c r="AU159" s="181" t="s">
        <v>85</v>
      </c>
      <c r="AV159" s="13" t="s">
        <v>85</v>
      </c>
      <c r="AW159" s="13" t="s">
        <v>32</v>
      </c>
      <c r="AX159" s="13" t="s">
        <v>81</v>
      </c>
      <c r="AY159" s="181" t="s">
        <v>121</v>
      </c>
    </row>
    <row r="160" s="13" customFormat="1">
      <c r="A160" s="13"/>
      <c r="B160" s="179"/>
      <c r="C160" s="13"/>
      <c r="D160" s="180" t="s">
        <v>130</v>
      </c>
      <c r="E160" s="13"/>
      <c r="F160" s="182" t="s">
        <v>208</v>
      </c>
      <c r="G160" s="13"/>
      <c r="H160" s="183">
        <v>15.449999999999999</v>
      </c>
      <c r="I160" s="184"/>
      <c r="J160" s="13"/>
      <c r="K160" s="13"/>
      <c r="L160" s="179"/>
      <c r="M160" s="185"/>
      <c r="N160" s="186"/>
      <c r="O160" s="186"/>
      <c r="P160" s="186"/>
      <c r="Q160" s="186"/>
      <c r="R160" s="186"/>
      <c r="S160" s="186"/>
      <c r="T160" s="18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1" t="s">
        <v>130</v>
      </c>
      <c r="AU160" s="181" t="s">
        <v>85</v>
      </c>
      <c r="AV160" s="13" t="s">
        <v>85</v>
      </c>
      <c r="AW160" s="13" t="s">
        <v>3</v>
      </c>
      <c r="AX160" s="13" t="s">
        <v>81</v>
      </c>
      <c r="AY160" s="181" t="s">
        <v>121</v>
      </c>
    </row>
    <row r="161" s="2" customFormat="1" ht="24.15" customHeight="1">
      <c r="A161" s="37"/>
      <c r="B161" s="165"/>
      <c r="C161" s="195" t="s">
        <v>209</v>
      </c>
      <c r="D161" s="195" t="s">
        <v>186</v>
      </c>
      <c r="E161" s="196" t="s">
        <v>210</v>
      </c>
      <c r="F161" s="197" t="s">
        <v>211</v>
      </c>
      <c r="G161" s="198" t="s">
        <v>126</v>
      </c>
      <c r="H161" s="199">
        <v>13.390000000000001</v>
      </c>
      <c r="I161" s="200"/>
      <c r="J161" s="201">
        <f>ROUND(I161*H161,2)</f>
        <v>0</v>
      </c>
      <c r="K161" s="197" t="s">
        <v>1</v>
      </c>
      <c r="L161" s="202"/>
      <c r="M161" s="203" t="s">
        <v>1</v>
      </c>
      <c r="N161" s="204" t="s">
        <v>41</v>
      </c>
      <c r="O161" s="76"/>
      <c r="P161" s="175">
        <f>O161*H161</f>
        <v>0</v>
      </c>
      <c r="Q161" s="175">
        <v>0.14999999999999999</v>
      </c>
      <c r="R161" s="175">
        <f>Q161*H161</f>
        <v>2.0085000000000002</v>
      </c>
      <c r="S161" s="175">
        <v>0</v>
      </c>
      <c r="T161" s="176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77" t="s">
        <v>155</v>
      </c>
      <c r="AT161" s="177" t="s">
        <v>186</v>
      </c>
      <c r="AU161" s="177" t="s">
        <v>85</v>
      </c>
      <c r="AY161" s="18" t="s">
        <v>121</v>
      </c>
      <c r="BE161" s="178">
        <f>IF(N161="základní",J161,0)</f>
        <v>0</v>
      </c>
      <c r="BF161" s="178">
        <f>IF(N161="snížená",J161,0)</f>
        <v>0</v>
      </c>
      <c r="BG161" s="178">
        <f>IF(N161="zákl. přenesená",J161,0)</f>
        <v>0</v>
      </c>
      <c r="BH161" s="178">
        <f>IF(N161="sníž. přenesená",J161,0)</f>
        <v>0</v>
      </c>
      <c r="BI161" s="178">
        <f>IF(N161="nulová",J161,0)</f>
        <v>0</v>
      </c>
      <c r="BJ161" s="18" t="s">
        <v>81</v>
      </c>
      <c r="BK161" s="178">
        <f>ROUND(I161*H161,2)</f>
        <v>0</v>
      </c>
      <c r="BL161" s="18" t="s">
        <v>128</v>
      </c>
      <c r="BM161" s="177" t="s">
        <v>212</v>
      </c>
    </row>
    <row r="162" s="13" customFormat="1">
      <c r="A162" s="13"/>
      <c r="B162" s="179"/>
      <c r="C162" s="13"/>
      <c r="D162" s="180" t="s">
        <v>130</v>
      </c>
      <c r="E162" s="181" t="s">
        <v>1</v>
      </c>
      <c r="F162" s="182" t="s">
        <v>180</v>
      </c>
      <c r="G162" s="13"/>
      <c r="H162" s="183">
        <v>13</v>
      </c>
      <c r="I162" s="184"/>
      <c r="J162" s="13"/>
      <c r="K162" s="13"/>
      <c r="L162" s="179"/>
      <c r="M162" s="185"/>
      <c r="N162" s="186"/>
      <c r="O162" s="186"/>
      <c r="P162" s="186"/>
      <c r="Q162" s="186"/>
      <c r="R162" s="186"/>
      <c r="S162" s="186"/>
      <c r="T162" s="18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1" t="s">
        <v>130</v>
      </c>
      <c r="AU162" s="181" t="s">
        <v>85</v>
      </c>
      <c r="AV162" s="13" t="s">
        <v>85</v>
      </c>
      <c r="AW162" s="13" t="s">
        <v>32</v>
      </c>
      <c r="AX162" s="13" t="s">
        <v>81</v>
      </c>
      <c r="AY162" s="181" t="s">
        <v>121</v>
      </c>
    </row>
    <row r="163" s="13" customFormat="1">
      <c r="A163" s="13"/>
      <c r="B163" s="179"/>
      <c r="C163" s="13"/>
      <c r="D163" s="180" t="s">
        <v>130</v>
      </c>
      <c r="E163" s="13"/>
      <c r="F163" s="182" t="s">
        <v>213</v>
      </c>
      <c r="G163" s="13"/>
      <c r="H163" s="183">
        <v>13.390000000000001</v>
      </c>
      <c r="I163" s="184"/>
      <c r="J163" s="13"/>
      <c r="K163" s="13"/>
      <c r="L163" s="179"/>
      <c r="M163" s="185"/>
      <c r="N163" s="186"/>
      <c r="O163" s="186"/>
      <c r="P163" s="186"/>
      <c r="Q163" s="186"/>
      <c r="R163" s="186"/>
      <c r="S163" s="186"/>
      <c r="T163" s="187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1" t="s">
        <v>130</v>
      </c>
      <c r="AU163" s="181" t="s">
        <v>85</v>
      </c>
      <c r="AV163" s="13" t="s">
        <v>85</v>
      </c>
      <c r="AW163" s="13" t="s">
        <v>3</v>
      </c>
      <c r="AX163" s="13" t="s">
        <v>81</v>
      </c>
      <c r="AY163" s="181" t="s">
        <v>121</v>
      </c>
    </row>
    <row r="164" s="2" customFormat="1" ht="37.8" customHeight="1">
      <c r="A164" s="37"/>
      <c r="B164" s="165"/>
      <c r="C164" s="166" t="s">
        <v>214</v>
      </c>
      <c r="D164" s="166" t="s">
        <v>123</v>
      </c>
      <c r="E164" s="167" t="s">
        <v>215</v>
      </c>
      <c r="F164" s="168" t="s">
        <v>216</v>
      </c>
      <c r="G164" s="169" t="s">
        <v>126</v>
      </c>
      <c r="H164" s="170">
        <v>15</v>
      </c>
      <c r="I164" s="171"/>
      <c r="J164" s="172">
        <f>ROUND(I164*H164,2)</f>
        <v>0</v>
      </c>
      <c r="K164" s="168" t="s">
        <v>127</v>
      </c>
      <c r="L164" s="38"/>
      <c r="M164" s="173" t="s">
        <v>1</v>
      </c>
      <c r="N164" s="174" t="s">
        <v>41</v>
      </c>
      <c r="O164" s="76"/>
      <c r="P164" s="175">
        <f>O164*H164</f>
        <v>0</v>
      </c>
      <c r="Q164" s="175">
        <v>0</v>
      </c>
      <c r="R164" s="175">
        <f>Q164*H164</f>
        <v>0</v>
      </c>
      <c r="S164" s="175">
        <v>0</v>
      </c>
      <c r="T164" s="17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7" t="s">
        <v>128</v>
      </c>
      <c r="AT164" s="177" t="s">
        <v>123</v>
      </c>
      <c r="AU164" s="177" t="s">
        <v>85</v>
      </c>
      <c r="AY164" s="18" t="s">
        <v>121</v>
      </c>
      <c r="BE164" s="178">
        <f>IF(N164="základní",J164,0)</f>
        <v>0</v>
      </c>
      <c r="BF164" s="178">
        <f>IF(N164="snížená",J164,0)</f>
        <v>0</v>
      </c>
      <c r="BG164" s="178">
        <f>IF(N164="zákl. přenesená",J164,0)</f>
        <v>0</v>
      </c>
      <c r="BH164" s="178">
        <f>IF(N164="sníž. přenesená",J164,0)</f>
        <v>0</v>
      </c>
      <c r="BI164" s="178">
        <f>IF(N164="nulová",J164,0)</f>
        <v>0</v>
      </c>
      <c r="BJ164" s="18" t="s">
        <v>81</v>
      </c>
      <c r="BK164" s="178">
        <f>ROUND(I164*H164,2)</f>
        <v>0</v>
      </c>
      <c r="BL164" s="18" t="s">
        <v>128</v>
      </c>
      <c r="BM164" s="177" t="s">
        <v>217</v>
      </c>
    </row>
    <row r="165" s="2" customFormat="1" ht="24.15" customHeight="1">
      <c r="A165" s="37"/>
      <c r="B165" s="165"/>
      <c r="C165" s="166" t="s">
        <v>218</v>
      </c>
      <c r="D165" s="166" t="s">
        <v>123</v>
      </c>
      <c r="E165" s="167" t="s">
        <v>219</v>
      </c>
      <c r="F165" s="168" t="s">
        <v>220</v>
      </c>
      <c r="G165" s="169" t="s">
        <v>126</v>
      </c>
      <c r="H165" s="170">
        <v>53</v>
      </c>
      <c r="I165" s="171"/>
      <c r="J165" s="172">
        <f>ROUND(I165*H165,2)</f>
        <v>0</v>
      </c>
      <c r="K165" s="168" t="s">
        <v>127</v>
      </c>
      <c r="L165" s="38"/>
      <c r="M165" s="173" t="s">
        <v>1</v>
      </c>
      <c r="N165" s="174" t="s">
        <v>41</v>
      </c>
      <c r="O165" s="76"/>
      <c r="P165" s="175">
        <f>O165*H165</f>
        <v>0</v>
      </c>
      <c r="Q165" s="175">
        <v>0.080030000000000004</v>
      </c>
      <c r="R165" s="175">
        <f>Q165*H165</f>
        <v>4.2415900000000004</v>
      </c>
      <c r="S165" s="175">
        <v>0</v>
      </c>
      <c r="T165" s="176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77" t="s">
        <v>128</v>
      </c>
      <c r="AT165" s="177" t="s">
        <v>123</v>
      </c>
      <c r="AU165" s="177" t="s">
        <v>85</v>
      </c>
      <c r="AY165" s="18" t="s">
        <v>121</v>
      </c>
      <c r="BE165" s="178">
        <f>IF(N165="základní",J165,0)</f>
        <v>0</v>
      </c>
      <c r="BF165" s="178">
        <f>IF(N165="snížená",J165,0)</f>
        <v>0</v>
      </c>
      <c r="BG165" s="178">
        <f>IF(N165="zákl. přenesená",J165,0)</f>
        <v>0</v>
      </c>
      <c r="BH165" s="178">
        <f>IF(N165="sníž. přenesená",J165,0)</f>
        <v>0</v>
      </c>
      <c r="BI165" s="178">
        <f>IF(N165="nulová",J165,0)</f>
        <v>0</v>
      </c>
      <c r="BJ165" s="18" t="s">
        <v>81</v>
      </c>
      <c r="BK165" s="178">
        <f>ROUND(I165*H165,2)</f>
        <v>0</v>
      </c>
      <c r="BL165" s="18" t="s">
        <v>128</v>
      </c>
      <c r="BM165" s="177" t="s">
        <v>221</v>
      </c>
    </row>
    <row r="166" s="2" customFormat="1" ht="24.15" customHeight="1">
      <c r="A166" s="37"/>
      <c r="B166" s="165"/>
      <c r="C166" s="195" t="s">
        <v>7</v>
      </c>
      <c r="D166" s="195" t="s">
        <v>186</v>
      </c>
      <c r="E166" s="196" t="s">
        <v>222</v>
      </c>
      <c r="F166" s="197" t="s">
        <v>223</v>
      </c>
      <c r="G166" s="198" t="s">
        <v>126</v>
      </c>
      <c r="H166" s="199">
        <v>54.590000000000003</v>
      </c>
      <c r="I166" s="200"/>
      <c r="J166" s="201">
        <f>ROUND(I166*H166,2)</f>
        <v>0</v>
      </c>
      <c r="K166" s="197" t="s">
        <v>127</v>
      </c>
      <c r="L166" s="202"/>
      <c r="M166" s="203" t="s">
        <v>1</v>
      </c>
      <c r="N166" s="204" t="s">
        <v>41</v>
      </c>
      <c r="O166" s="76"/>
      <c r="P166" s="175">
        <f>O166*H166</f>
        <v>0</v>
      </c>
      <c r="Q166" s="175">
        <v>0.108</v>
      </c>
      <c r="R166" s="175">
        <f>Q166*H166</f>
        <v>5.8957200000000007</v>
      </c>
      <c r="S166" s="175">
        <v>0</v>
      </c>
      <c r="T166" s="176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77" t="s">
        <v>155</v>
      </c>
      <c r="AT166" s="177" t="s">
        <v>186</v>
      </c>
      <c r="AU166" s="177" t="s">
        <v>85</v>
      </c>
      <c r="AY166" s="18" t="s">
        <v>121</v>
      </c>
      <c r="BE166" s="178">
        <f>IF(N166="základní",J166,0)</f>
        <v>0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18" t="s">
        <v>81</v>
      </c>
      <c r="BK166" s="178">
        <f>ROUND(I166*H166,2)</f>
        <v>0</v>
      </c>
      <c r="BL166" s="18" t="s">
        <v>128</v>
      </c>
      <c r="BM166" s="177" t="s">
        <v>224</v>
      </c>
    </row>
    <row r="167" s="13" customFormat="1">
      <c r="A167" s="13"/>
      <c r="B167" s="179"/>
      <c r="C167" s="13"/>
      <c r="D167" s="180" t="s">
        <v>130</v>
      </c>
      <c r="E167" s="13"/>
      <c r="F167" s="182" t="s">
        <v>225</v>
      </c>
      <c r="G167" s="13"/>
      <c r="H167" s="183">
        <v>54.590000000000003</v>
      </c>
      <c r="I167" s="184"/>
      <c r="J167" s="13"/>
      <c r="K167" s="13"/>
      <c r="L167" s="179"/>
      <c r="M167" s="185"/>
      <c r="N167" s="186"/>
      <c r="O167" s="186"/>
      <c r="P167" s="186"/>
      <c r="Q167" s="186"/>
      <c r="R167" s="186"/>
      <c r="S167" s="186"/>
      <c r="T167" s="18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1" t="s">
        <v>130</v>
      </c>
      <c r="AU167" s="181" t="s">
        <v>85</v>
      </c>
      <c r="AV167" s="13" t="s">
        <v>85</v>
      </c>
      <c r="AW167" s="13" t="s">
        <v>3</v>
      </c>
      <c r="AX167" s="13" t="s">
        <v>81</v>
      </c>
      <c r="AY167" s="181" t="s">
        <v>121</v>
      </c>
    </row>
    <row r="168" s="2" customFormat="1" ht="21.75" customHeight="1">
      <c r="A168" s="37"/>
      <c r="B168" s="165"/>
      <c r="C168" s="166" t="s">
        <v>226</v>
      </c>
      <c r="D168" s="166" t="s">
        <v>123</v>
      </c>
      <c r="E168" s="167" t="s">
        <v>227</v>
      </c>
      <c r="F168" s="168" t="s">
        <v>228</v>
      </c>
      <c r="G168" s="169" t="s">
        <v>141</v>
      </c>
      <c r="H168" s="170">
        <v>195</v>
      </c>
      <c r="I168" s="171"/>
      <c r="J168" s="172">
        <f>ROUND(I168*H168,2)</f>
        <v>0</v>
      </c>
      <c r="K168" s="168" t="s">
        <v>127</v>
      </c>
      <c r="L168" s="38"/>
      <c r="M168" s="173" t="s">
        <v>1</v>
      </c>
      <c r="N168" s="174" t="s">
        <v>41</v>
      </c>
      <c r="O168" s="76"/>
      <c r="P168" s="175">
        <f>O168*H168</f>
        <v>0</v>
      </c>
      <c r="Q168" s="175">
        <v>0.0035999999999999999</v>
      </c>
      <c r="R168" s="175">
        <f>Q168*H168</f>
        <v>0.70199999999999996</v>
      </c>
      <c r="S168" s="175">
        <v>0</v>
      </c>
      <c r="T168" s="17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77" t="s">
        <v>128</v>
      </c>
      <c r="AT168" s="177" t="s">
        <v>123</v>
      </c>
      <c r="AU168" s="177" t="s">
        <v>85</v>
      </c>
      <c r="AY168" s="18" t="s">
        <v>121</v>
      </c>
      <c r="BE168" s="178">
        <f>IF(N168="základní",J168,0)</f>
        <v>0</v>
      </c>
      <c r="BF168" s="178">
        <f>IF(N168="snížená",J168,0)</f>
        <v>0</v>
      </c>
      <c r="BG168" s="178">
        <f>IF(N168="zákl. přenesená",J168,0)</f>
        <v>0</v>
      </c>
      <c r="BH168" s="178">
        <f>IF(N168="sníž. přenesená",J168,0)</f>
        <v>0</v>
      </c>
      <c r="BI168" s="178">
        <f>IF(N168="nulová",J168,0)</f>
        <v>0</v>
      </c>
      <c r="BJ168" s="18" t="s">
        <v>81</v>
      </c>
      <c r="BK168" s="178">
        <f>ROUND(I168*H168,2)</f>
        <v>0</v>
      </c>
      <c r="BL168" s="18" t="s">
        <v>128</v>
      </c>
      <c r="BM168" s="177" t="s">
        <v>229</v>
      </c>
    </row>
    <row r="169" s="12" customFormat="1" ht="22.8" customHeight="1">
      <c r="A169" s="12"/>
      <c r="B169" s="152"/>
      <c r="C169" s="12"/>
      <c r="D169" s="153" t="s">
        <v>75</v>
      </c>
      <c r="E169" s="163" t="s">
        <v>155</v>
      </c>
      <c r="F169" s="163" t="s">
        <v>230</v>
      </c>
      <c r="G169" s="12"/>
      <c r="H169" s="12"/>
      <c r="I169" s="155"/>
      <c r="J169" s="164">
        <f>BK169</f>
        <v>0</v>
      </c>
      <c r="K169" s="12"/>
      <c r="L169" s="152"/>
      <c r="M169" s="157"/>
      <c r="N169" s="158"/>
      <c r="O169" s="158"/>
      <c r="P169" s="159">
        <f>SUM(P170:P171)</f>
        <v>0</v>
      </c>
      <c r="Q169" s="158"/>
      <c r="R169" s="159">
        <f>SUM(R170:R171)</f>
        <v>0.89176</v>
      </c>
      <c r="S169" s="158"/>
      <c r="T169" s="160">
        <f>SUM(T170:T171)</f>
        <v>0.80000000000000004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3" t="s">
        <v>81</v>
      </c>
      <c r="AT169" s="161" t="s">
        <v>75</v>
      </c>
      <c r="AU169" s="161" t="s">
        <v>81</v>
      </c>
      <c r="AY169" s="153" t="s">
        <v>121</v>
      </c>
      <c r="BK169" s="162">
        <f>SUM(BK170:BK171)</f>
        <v>0</v>
      </c>
    </row>
    <row r="170" s="2" customFormat="1" ht="24.15" customHeight="1">
      <c r="A170" s="37"/>
      <c r="B170" s="165"/>
      <c r="C170" s="166" t="s">
        <v>231</v>
      </c>
      <c r="D170" s="166" t="s">
        <v>123</v>
      </c>
      <c r="E170" s="167" t="s">
        <v>232</v>
      </c>
      <c r="F170" s="168" t="s">
        <v>233</v>
      </c>
      <c r="G170" s="169" t="s">
        <v>158</v>
      </c>
      <c r="H170" s="170">
        <v>8</v>
      </c>
      <c r="I170" s="171"/>
      <c r="J170" s="172">
        <f>ROUND(I170*H170,2)</f>
        <v>0</v>
      </c>
      <c r="K170" s="168" t="s">
        <v>127</v>
      </c>
      <c r="L170" s="38"/>
      <c r="M170" s="173" t="s">
        <v>1</v>
      </c>
      <c r="N170" s="174" t="s">
        <v>41</v>
      </c>
      <c r="O170" s="76"/>
      <c r="P170" s="175">
        <f>O170*H170</f>
        <v>0</v>
      </c>
      <c r="Q170" s="175">
        <v>0.10037</v>
      </c>
      <c r="R170" s="175">
        <f>Q170*H170</f>
        <v>0.80296000000000001</v>
      </c>
      <c r="S170" s="175">
        <v>0.10000000000000001</v>
      </c>
      <c r="T170" s="176">
        <f>S170*H170</f>
        <v>0.80000000000000004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77" t="s">
        <v>128</v>
      </c>
      <c r="AT170" s="177" t="s">
        <v>123</v>
      </c>
      <c r="AU170" s="177" t="s">
        <v>85</v>
      </c>
      <c r="AY170" s="18" t="s">
        <v>121</v>
      </c>
      <c r="BE170" s="178">
        <f>IF(N170="základní",J170,0)</f>
        <v>0</v>
      </c>
      <c r="BF170" s="178">
        <f>IF(N170="snížená",J170,0)</f>
        <v>0</v>
      </c>
      <c r="BG170" s="178">
        <f>IF(N170="zákl. přenesená",J170,0)</f>
        <v>0</v>
      </c>
      <c r="BH170" s="178">
        <f>IF(N170="sníž. přenesená",J170,0)</f>
        <v>0</v>
      </c>
      <c r="BI170" s="178">
        <f>IF(N170="nulová",J170,0)</f>
        <v>0</v>
      </c>
      <c r="BJ170" s="18" t="s">
        <v>81</v>
      </c>
      <c r="BK170" s="178">
        <f>ROUND(I170*H170,2)</f>
        <v>0</v>
      </c>
      <c r="BL170" s="18" t="s">
        <v>128</v>
      </c>
      <c r="BM170" s="177" t="s">
        <v>234</v>
      </c>
    </row>
    <row r="171" s="2" customFormat="1" ht="24.15" customHeight="1">
      <c r="A171" s="37"/>
      <c r="B171" s="165"/>
      <c r="C171" s="195" t="s">
        <v>235</v>
      </c>
      <c r="D171" s="195" t="s">
        <v>186</v>
      </c>
      <c r="E171" s="196" t="s">
        <v>236</v>
      </c>
      <c r="F171" s="197" t="s">
        <v>237</v>
      </c>
      <c r="G171" s="198" t="s">
        <v>158</v>
      </c>
      <c r="H171" s="199">
        <v>8</v>
      </c>
      <c r="I171" s="200"/>
      <c r="J171" s="201">
        <f>ROUND(I171*H171,2)</f>
        <v>0</v>
      </c>
      <c r="K171" s="197" t="s">
        <v>127</v>
      </c>
      <c r="L171" s="202"/>
      <c r="M171" s="203" t="s">
        <v>1</v>
      </c>
      <c r="N171" s="204" t="s">
        <v>41</v>
      </c>
      <c r="O171" s="76"/>
      <c r="P171" s="175">
        <f>O171*H171</f>
        <v>0</v>
      </c>
      <c r="Q171" s="175">
        <v>0.011100000000000001</v>
      </c>
      <c r="R171" s="175">
        <f>Q171*H171</f>
        <v>0.088800000000000004</v>
      </c>
      <c r="S171" s="175">
        <v>0</v>
      </c>
      <c r="T171" s="17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77" t="s">
        <v>155</v>
      </c>
      <c r="AT171" s="177" t="s">
        <v>186</v>
      </c>
      <c r="AU171" s="177" t="s">
        <v>85</v>
      </c>
      <c r="AY171" s="18" t="s">
        <v>121</v>
      </c>
      <c r="BE171" s="178">
        <f>IF(N171="základní",J171,0)</f>
        <v>0</v>
      </c>
      <c r="BF171" s="178">
        <f>IF(N171="snížená",J171,0)</f>
        <v>0</v>
      </c>
      <c r="BG171" s="178">
        <f>IF(N171="zákl. přenesená",J171,0)</f>
        <v>0</v>
      </c>
      <c r="BH171" s="178">
        <f>IF(N171="sníž. přenesená",J171,0)</f>
        <v>0</v>
      </c>
      <c r="BI171" s="178">
        <f>IF(N171="nulová",J171,0)</f>
        <v>0</v>
      </c>
      <c r="BJ171" s="18" t="s">
        <v>81</v>
      </c>
      <c r="BK171" s="178">
        <f>ROUND(I171*H171,2)</f>
        <v>0</v>
      </c>
      <c r="BL171" s="18" t="s">
        <v>128</v>
      </c>
      <c r="BM171" s="177" t="s">
        <v>238</v>
      </c>
    </row>
    <row r="172" s="12" customFormat="1" ht="22.8" customHeight="1">
      <c r="A172" s="12"/>
      <c r="B172" s="152"/>
      <c r="C172" s="12"/>
      <c r="D172" s="153" t="s">
        <v>75</v>
      </c>
      <c r="E172" s="163" t="s">
        <v>161</v>
      </c>
      <c r="F172" s="163" t="s">
        <v>239</v>
      </c>
      <c r="G172" s="12"/>
      <c r="H172" s="12"/>
      <c r="I172" s="155"/>
      <c r="J172" s="164">
        <f>BK172</f>
        <v>0</v>
      </c>
      <c r="K172" s="12"/>
      <c r="L172" s="152"/>
      <c r="M172" s="157"/>
      <c r="N172" s="158"/>
      <c r="O172" s="158"/>
      <c r="P172" s="159">
        <f>SUM(P173:P192)</f>
        <v>0</v>
      </c>
      <c r="Q172" s="158"/>
      <c r="R172" s="159">
        <f>SUM(R173:R192)</f>
        <v>60.695946200000002</v>
      </c>
      <c r="S172" s="158"/>
      <c r="T172" s="160">
        <f>SUM(T173:T192)</f>
        <v>0.16400000000000001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53" t="s">
        <v>81</v>
      </c>
      <c r="AT172" s="161" t="s">
        <v>75</v>
      </c>
      <c r="AU172" s="161" t="s">
        <v>81</v>
      </c>
      <c r="AY172" s="153" t="s">
        <v>121</v>
      </c>
      <c r="BK172" s="162">
        <f>SUM(BK173:BK192)</f>
        <v>0</v>
      </c>
    </row>
    <row r="173" s="2" customFormat="1" ht="24.15" customHeight="1">
      <c r="A173" s="37"/>
      <c r="B173" s="165"/>
      <c r="C173" s="166" t="s">
        <v>240</v>
      </c>
      <c r="D173" s="166" t="s">
        <v>123</v>
      </c>
      <c r="E173" s="167" t="s">
        <v>241</v>
      </c>
      <c r="F173" s="168" t="s">
        <v>242</v>
      </c>
      <c r="G173" s="169" t="s">
        <v>158</v>
      </c>
      <c r="H173" s="170">
        <v>2</v>
      </c>
      <c r="I173" s="171"/>
      <c r="J173" s="172">
        <f>ROUND(I173*H173,2)</f>
        <v>0</v>
      </c>
      <c r="K173" s="168" t="s">
        <v>127</v>
      </c>
      <c r="L173" s="38"/>
      <c r="M173" s="173" t="s">
        <v>1</v>
      </c>
      <c r="N173" s="174" t="s">
        <v>41</v>
      </c>
      <c r="O173" s="76"/>
      <c r="P173" s="175">
        <f>O173*H173</f>
        <v>0</v>
      </c>
      <c r="Q173" s="175">
        <v>1.0000000000000001E-05</v>
      </c>
      <c r="R173" s="175">
        <f>Q173*H173</f>
        <v>2.0000000000000002E-05</v>
      </c>
      <c r="S173" s="175">
        <v>0</v>
      </c>
      <c r="T173" s="17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77" t="s">
        <v>128</v>
      </c>
      <c r="AT173" s="177" t="s">
        <v>123</v>
      </c>
      <c r="AU173" s="177" t="s">
        <v>85</v>
      </c>
      <c r="AY173" s="18" t="s">
        <v>121</v>
      </c>
      <c r="BE173" s="178">
        <f>IF(N173="základní",J173,0)</f>
        <v>0</v>
      </c>
      <c r="BF173" s="178">
        <f>IF(N173="snížená",J173,0)</f>
        <v>0</v>
      </c>
      <c r="BG173" s="178">
        <f>IF(N173="zákl. přenesená",J173,0)</f>
        <v>0</v>
      </c>
      <c r="BH173" s="178">
        <f>IF(N173="sníž. přenesená",J173,0)</f>
        <v>0</v>
      </c>
      <c r="BI173" s="178">
        <f>IF(N173="nulová",J173,0)</f>
        <v>0</v>
      </c>
      <c r="BJ173" s="18" t="s">
        <v>81</v>
      </c>
      <c r="BK173" s="178">
        <f>ROUND(I173*H173,2)</f>
        <v>0</v>
      </c>
      <c r="BL173" s="18" t="s">
        <v>128</v>
      </c>
      <c r="BM173" s="177" t="s">
        <v>243</v>
      </c>
    </row>
    <row r="174" s="2" customFormat="1" ht="24.15" customHeight="1">
      <c r="A174" s="37"/>
      <c r="B174" s="165"/>
      <c r="C174" s="166" t="s">
        <v>244</v>
      </c>
      <c r="D174" s="166" t="s">
        <v>123</v>
      </c>
      <c r="E174" s="167" t="s">
        <v>245</v>
      </c>
      <c r="F174" s="168" t="s">
        <v>246</v>
      </c>
      <c r="G174" s="169" t="s">
        <v>158</v>
      </c>
      <c r="H174" s="170">
        <v>2</v>
      </c>
      <c r="I174" s="171"/>
      <c r="J174" s="172">
        <f>ROUND(I174*H174,2)</f>
        <v>0</v>
      </c>
      <c r="K174" s="168" t="s">
        <v>1</v>
      </c>
      <c r="L174" s="38"/>
      <c r="M174" s="173" t="s">
        <v>1</v>
      </c>
      <c r="N174" s="174" t="s">
        <v>41</v>
      </c>
      <c r="O174" s="76"/>
      <c r="P174" s="175">
        <f>O174*H174</f>
        <v>0</v>
      </c>
      <c r="Q174" s="175">
        <v>0.11241</v>
      </c>
      <c r="R174" s="175">
        <f>Q174*H174</f>
        <v>0.22481999999999999</v>
      </c>
      <c r="S174" s="175">
        <v>0</v>
      </c>
      <c r="T174" s="176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7" t="s">
        <v>128</v>
      </c>
      <c r="AT174" s="177" t="s">
        <v>123</v>
      </c>
      <c r="AU174" s="177" t="s">
        <v>85</v>
      </c>
      <c r="AY174" s="18" t="s">
        <v>121</v>
      </c>
      <c r="BE174" s="178">
        <f>IF(N174="základní",J174,0)</f>
        <v>0</v>
      </c>
      <c r="BF174" s="178">
        <f>IF(N174="snížená",J174,0)</f>
        <v>0</v>
      </c>
      <c r="BG174" s="178">
        <f>IF(N174="zákl. přenesená",J174,0)</f>
        <v>0</v>
      </c>
      <c r="BH174" s="178">
        <f>IF(N174="sníž. přenesená",J174,0)</f>
        <v>0</v>
      </c>
      <c r="BI174" s="178">
        <f>IF(N174="nulová",J174,0)</f>
        <v>0</v>
      </c>
      <c r="BJ174" s="18" t="s">
        <v>81</v>
      </c>
      <c r="BK174" s="178">
        <f>ROUND(I174*H174,2)</f>
        <v>0</v>
      </c>
      <c r="BL174" s="18" t="s">
        <v>128</v>
      </c>
      <c r="BM174" s="177" t="s">
        <v>247</v>
      </c>
    </row>
    <row r="175" s="2" customFormat="1" ht="33" customHeight="1">
      <c r="A175" s="37"/>
      <c r="B175" s="165"/>
      <c r="C175" s="166" t="s">
        <v>248</v>
      </c>
      <c r="D175" s="166" t="s">
        <v>123</v>
      </c>
      <c r="E175" s="167" t="s">
        <v>249</v>
      </c>
      <c r="F175" s="168" t="s">
        <v>250</v>
      </c>
      <c r="G175" s="169" t="s">
        <v>141</v>
      </c>
      <c r="H175" s="170">
        <v>182</v>
      </c>
      <c r="I175" s="171"/>
      <c r="J175" s="172">
        <f>ROUND(I175*H175,2)</f>
        <v>0</v>
      </c>
      <c r="K175" s="168" t="s">
        <v>127</v>
      </c>
      <c r="L175" s="38"/>
      <c r="M175" s="173" t="s">
        <v>1</v>
      </c>
      <c r="N175" s="174" t="s">
        <v>41</v>
      </c>
      <c r="O175" s="76"/>
      <c r="P175" s="175">
        <f>O175*H175</f>
        <v>0</v>
      </c>
      <c r="Q175" s="175">
        <v>0.15540000000000001</v>
      </c>
      <c r="R175" s="175">
        <f>Q175*H175</f>
        <v>28.282800000000002</v>
      </c>
      <c r="S175" s="175">
        <v>0</v>
      </c>
      <c r="T175" s="17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77" t="s">
        <v>128</v>
      </c>
      <c r="AT175" s="177" t="s">
        <v>123</v>
      </c>
      <c r="AU175" s="177" t="s">
        <v>85</v>
      </c>
      <c r="AY175" s="18" t="s">
        <v>121</v>
      </c>
      <c r="BE175" s="178">
        <f>IF(N175="základní",J175,0)</f>
        <v>0</v>
      </c>
      <c r="BF175" s="178">
        <f>IF(N175="snížená",J175,0)</f>
        <v>0</v>
      </c>
      <c r="BG175" s="178">
        <f>IF(N175="zákl. přenesená",J175,0)</f>
        <v>0</v>
      </c>
      <c r="BH175" s="178">
        <f>IF(N175="sníž. přenesená",J175,0)</f>
        <v>0</v>
      </c>
      <c r="BI175" s="178">
        <f>IF(N175="nulová",J175,0)</f>
        <v>0</v>
      </c>
      <c r="BJ175" s="18" t="s">
        <v>81</v>
      </c>
      <c r="BK175" s="178">
        <f>ROUND(I175*H175,2)</f>
        <v>0</v>
      </c>
      <c r="BL175" s="18" t="s">
        <v>128</v>
      </c>
      <c r="BM175" s="177" t="s">
        <v>251</v>
      </c>
    </row>
    <row r="176" s="13" customFormat="1">
      <c r="A176" s="13"/>
      <c r="B176" s="179"/>
      <c r="C176" s="13"/>
      <c r="D176" s="180" t="s">
        <v>130</v>
      </c>
      <c r="E176" s="181" t="s">
        <v>1</v>
      </c>
      <c r="F176" s="182" t="s">
        <v>252</v>
      </c>
      <c r="G176" s="13"/>
      <c r="H176" s="183">
        <v>139</v>
      </c>
      <c r="I176" s="184"/>
      <c r="J176" s="13"/>
      <c r="K176" s="13"/>
      <c r="L176" s="179"/>
      <c r="M176" s="185"/>
      <c r="N176" s="186"/>
      <c r="O176" s="186"/>
      <c r="P176" s="186"/>
      <c r="Q176" s="186"/>
      <c r="R176" s="186"/>
      <c r="S176" s="186"/>
      <c r="T176" s="18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1" t="s">
        <v>130</v>
      </c>
      <c r="AU176" s="181" t="s">
        <v>85</v>
      </c>
      <c r="AV176" s="13" t="s">
        <v>85</v>
      </c>
      <c r="AW176" s="13" t="s">
        <v>32</v>
      </c>
      <c r="AX176" s="13" t="s">
        <v>76</v>
      </c>
      <c r="AY176" s="181" t="s">
        <v>121</v>
      </c>
    </row>
    <row r="177" s="13" customFormat="1">
      <c r="A177" s="13"/>
      <c r="B177" s="179"/>
      <c r="C177" s="13"/>
      <c r="D177" s="180" t="s">
        <v>130</v>
      </c>
      <c r="E177" s="181" t="s">
        <v>1</v>
      </c>
      <c r="F177" s="182" t="s">
        <v>253</v>
      </c>
      <c r="G177" s="13"/>
      <c r="H177" s="183">
        <v>29</v>
      </c>
      <c r="I177" s="184"/>
      <c r="J177" s="13"/>
      <c r="K177" s="13"/>
      <c r="L177" s="179"/>
      <c r="M177" s="185"/>
      <c r="N177" s="186"/>
      <c r="O177" s="186"/>
      <c r="P177" s="186"/>
      <c r="Q177" s="186"/>
      <c r="R177" s="186"/>
      <c r="S177" s="186"/>
      <c r="T177" s="18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1" t="s">
        <v>130</v>
      </c>
      <c r="AU177" s="181" t="s">
        <v>85</v>
      </c>
      <c r="AV177" s="13" t="s">
        <v>85</v>
      </c>
      <c r="AW177" s="13" t="s">
        <v>32</v>
      </c>
      <c r="AX177" s="13" t="s">
        <v>76</v>
      </c>
      <c r="AY177" s="181" t="s">
        <v>121</v>
      </c>
    </row>
    <row r="178" s="13" customFormat="1">
      <c r="A178" s="13"/>
      <c r="B178" s="179"/>
      <c r="C178" s="13"/>
      <c r="D178" s="180" t="s">
        <v>130</v>
      </c>
      <c r="E178" s="181" t="s">
        <v>1</v>
      </c>
      <c r="F178" s="182" t="s">
        <v>254</v>
      </c>
      <c r="G178" s="13"/>
      <c r="H178" s="183">
        <v>14</v>
      </c>
      <c r="I178" s="184"/>
      <c r="J178" s="13"/>
      <c r="K178" s="13"/>
      <c r="L178" s="179"/>
      <c r="M178" s="185"/>
      <c r="N178" s="186"/>
      <c r="O178" s="186"/>
      <c r="P178" s="186"/>
      <c r="Q178" s="186"/>
      <c r="R178" s="186"/>
      <c r="S178" s="186"/>
      <c r="T178" s="187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1" t="s">
        <v>130</v>
      </c>
      <c r="AU178" s="181" t="s">
        <v>85</v>
      </c>
      <c r="AV178" s="13" t="s">
        <v>85</v>
      </c>
      <c r="AW178" s="13" t="s">
        <v>32</v>
      </c>
      <c r="AX178" s="13" t="s">
        <v>76</v>
      </c>
      <c r="AY178" s="181" t="s">
        <v>121</v>
      </c>
    </row>
    <row r="179" s="15" customFormat="1">
      <c r="A179" s="15"/>
      <c r="B179" s="205"/>
      <c r="C179" s="15"/>
      <c r="D179" s="180" t="s">
        <v>130</v>
      </c>
      <c r="E179" s="206" t="s">
        <v>1</v>
      </c>
      <c r="F179" s="207" t="s">
        <v>255</v>
      </c>
      <c r="G179" s="15"/>
      <c r="H179" s="208">
        <v>182</v>
      </c>
      <c r="I179" s="209"/>
      <c r="J179" s="15"/>
      <c r="K179" s="15"/>
      <c r="L179" s="205"/>
      <c r="M179" s="210"/>
      <c r="N179" s="211"/>
      <c r="O179" s="211"/>
      <c r="P179" s="211"/>
      <c r="Q179" s="211"/>
      <c r="R179" s="211"/>
      <c r="S179" s="211"/>
      <c r="T179" s="212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06" t="s">
        <v>130</v>
      </c>
      <c r="AU179" s="206" t="s">
        <v>85</v>
      </c>
      <c r="AV179" s="15" t="s">
        <v>128</v>
      </c>
      <c r="AW179" s="15" t="s">
        <v>32</v>
      </c>
      <c r="AX179" s="15" t="s">
        <v>81</v>
      </c>
      <c r="AY179" s="206" t="s">
        <v>121</v>
      </c>
    </row>
    <row r="180" s="2" customFormat="1" ht="16.5" customHeight="1">
      <c r="A180" s="37"/>
      <c r="B180" s="165"/>
      <c r="C180" s="195" t="s">
        <v>256</v>
      </c>
      <c r="D180" s="195" t="s">
        <v>186</v>
      </c>
      <c r="E180" s="196" t="s">
        <v>257</v>
      </c>
      <c r="F180" s="197" t="s">
        <v>258</v>
      </c>
      <c r="G180" s="198" t="s">
        <v>141</v>
      </c>
      <c r="H180" s="199">
        <v>141.78</v>
      </c>
      <c r="I180" s="200"/>
      <c r="J180" s="201">
        <f>ROUND(I180*H180,2)</f>
        <v>0</v>
      </c>
      <c r="K180" s="197" t="s">
        <v>127</v>
      </c>
      <c r="L180" s="202"/>
      <c r="M180" s="203" t="s">
        <v>1</v>
      </c>
      <c r="N180" s="204" t="s">
        <v>41</v>
      </c>
      <c r="O180" s="76"/>
      <c r="P180" s="175">
        <f>O180*H180</f>
        <v>0</v>
      </c>
      <c r="Q180" s="175">
        <v>0.080000000000000002</v>
      </c>
      <c r="R180" s="175">
        <f>Q180*H180</f>
        <v>11.3424</v>
      </c>
      <c r="S180" s="175">
        <v>0</v>
      </c>
      <c r="T180" s="17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77" t="s">
        <v>155</v>
      </c>
      <c r="AT180" s="177" t="s">
        <v>186</v>
      </c>
      <c r="AU180" s="177" t="s">
        <v>85</v>
      </c>
      <c r="AY180" s="18" t="s">
        <v>121</v>
      </c>
      <c r="BE180" s="178">
        <f>IF(N180="základní",J180,0)</f>
        <v>0</v>
      </c>
      <c r="BF180" s="178">
        <f>IF(N180="snížená",J180,0)</f>
        <v>0</v>
      </c>
      <c r="BG180" s="178">
        <f>IF(N180="zákl. přenesená",J180,0)</f>
        <v>0</v>
      </c>
      <c r="BH180" s="178">
        <f>IF(N180="sníž. přenesená",J180,0)</f>
        <v>0</v>
      </c>
      <c r="BI180" s="178">
        <f>IF(N180="nulová",J180,0)</f>
        <v>0</v>
      </c>
      <c r="BJ180" s="18" t="s">
        <v>81</v>
      </c>
      <c r="BK180" s="178">
        <f>ROUND(I180*H180,2)</f>
        <v>0</v>
      </c>
      <c r="BL180" s="18" t="s">
        <v>128</v>
      </c>
      <c r="BM180" s="177" t="s">
        <v>259</v>
      </c>
    </row>
    <row r="181" s="13" customFormat="1">
      <c r="A181" s="13"/>
      <c r="B181" s="179"/>
      <c r="C181" s="13"/>
      <c r="D181" s="180" t="s">
        <v>130</v>
      </c>
      <c r="E181" s="181" t="s">
        <v>1</v>
      </c>
      <c r="F181" s="182" t="s">
        <v>260</v>
      </c>
      <c r="G181" s="13"/>
      <c r="H181" s="183">
        <v>139</v>
      </c>
      <c r="I181" s="184"/>
      <c r="J181" s="13"/>
      <c r="K181" s="13"/>
      <c r="L181" s="179"/>
      <c r="M181" s="185"/>
      <c r="N181" s="186"/>
      <c r="O181" s="186"/>
      <c r="P181" s="186"/>
      <c r="Q181" s="186"/>
      <c r="R181" s="186"/>
      <c r="S181" s="186"/>
      <c r="T181" s="187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1" t="s">
        <v>130</v>
      </c>
      <c r="AU181" s="181" t="s">
        <v>85</v>
      </c>
      <c r="AV181" s="13" t="s">
        <v>85</v>
      </c>
      <c r="AW181" s="13" t="s">
        <v>32</v>
      </c>
      <c r="AX181" s="13" t="s">
        <v>81</v>
      </c>
      <c r="AY181" s="181" t="s">
        <v>121</v>
      </c>
    </row>
    <row r="182" s="13" customFormat="1">
      <c r="A182" s="13"/>
      <c r="B182" s="179"/>
      <c r="C182" s="13"/>
      <c r="D182" s="180" t="s">
        <v>130</v>
      </c>
      <c r="E182" s="13"/>
      <c r="F182" s="182" t="s">
        <v>261</v>
      </c>
      <c r="G182" s="13"/>
      <c r="H182" s="183">
        <v>141.78</v>
      </c>
      <c r="I182" s="184"/>
      <c r="J182" s="13"/>
      <c r="K182" s="13"/>
      <c r="L182" s="179"/>
      <c r="M182" s="185"/>
      <c r="N182" s="186"/>
      <c r="O182" s="186"/>
      <c r="P182" s="186"/>
      <c r="Q182" s="186"/>
      <c r="R182" s="186"/>
      <c r="S182" s="186"/>
      <c r="T182" s="18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1" t="s">
        <v>130</v>
      </c>
      <c r="AU182" s="181" t="s">
        <v>85</v>
      </c>
      <c r="AV182" s="13" t="s">
        <v>85</v>
      </c>
      <c r="AW182" s="13" t="s">
        <v>3</v>
      </c>
      <c r="AX182" s="13" t="s">
        <v>81</v>
      </c>
      <c r="AY182" s="181" t="s">
        <v>121</v>
      </c>
    </row>
    <row r="183" s="2" customFormat="1" ht="24.15" customHeight="1">
      <c r="A183" s="37"/>
      <c r="B183" s="165"/>
      <c r="C183" s="195" t="s">
        <v>262</v>
      </c>
      <c r="D183" s="195" t="s">
        <v>186</v>
      </c>
      <c r="E183" s="196" t="s">
        <v>263</v>
      </c>
      <c r="F183" s="197" t="s">
        <v>264</v>
      </c>
      <c r="G183" s="198" t="s">
        <v>141</v>
      </c>
      <c r="H183" s="199">
        <v>29.579999999999998</v>
      </c>
      <c r="I183" s="200"/>
      <c r="J183" s="201">
        <f>ROUND(I183*H183,2)</f>
        <v>0</v>
      </c>
      <c r="K183" s="197" t="s">
        <v>127</v>
      </c>
      <c r="L183" s="202"/>
      <c r="M183" s="203" t="s">
        <v>1</v>
      </c>
      <c r="N183" s="204" t="s">
        <v>41</v>
      </c>
      <c r="O183" s="76"/>
      <c r="P183" s="175">
        <f>O183*H183</f>
        <v>0</v>
      </c>
      <c r="Q183" s="175">
        <v>0.048300000000000003</v>
      </c>
      <c r="R183" s="175">
        <f>Q183*H183</f>
        <v>1.428714</v>
      </c>
      <c r="S183" s="175">
        <v>0</v>
      </c>
      <c r="T183" s="176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7" t="s">
        <v>155</v>
      </c>
      <c r="AT183" s="177" t="s">
        <v>186</v>
      </c>
      <c r="AU183" s="177" t="s">
        <v>85</v>
      </c>
      <c r="AY183" s="18" t="s">
        <v>121</v>
      </c>
      <c r="BE183" s="178">
        <f>IF(N183="základní",J183,0)</f>
        <v>0</v>
      </c>
      <c r="BF183" s="178">
        <f>IF(N183="snížená",J183,0)</f>
        <v>0</v>
      </c>
      <c r="BG183" s="178">
        <f>IF(N183="zákl. přenesená",J183,0)</f>
        <v>0</v>
      </c>
      <c r="BH183" s="178">
        <f>IF(N183="sníž. přenesená",J183,0)</f>
        <v>0</v>
      </c>
      <c r="BI183" s="178">
        <f>IF(N183="nulová",J183,0)</f>
        <v>0</v>
      </c>
      <c r="BJ183" s="18" t="s">
        <v>81</v>
      </c>
      <c r="BK183" s="178">
        <f>ROUND(I183*H183,2)</f>
        <v>0</v>
      </c>
      <c r="BL183" s="18" t="s">
        <v>128</v>
      </c>
      <c r="BM183" s="177" t="s">
        <v>265</v>
      </c>
    </row>
    <row r="184" s="13" customFormat="1">
      <c r="A184" s="13"/>
      <c r="B184" s="179"/>
      <c r="C184" s="13"/>
      <c r="D184" s="180" t="s">
        <v>130</v>
      </c>
      <c r="E184" s="181" t="s">
        <v>1</v>
      </c>
      <c r="F184" s="182" t="s">
        <v>262</v>
      </c>
      <c r="G184" s="13"/>
      <c r="H184" s="183">
        <v>29</v>
      </c>
      <c r="I184" s="184"/>
      <c r="J184" s="13"/>
      <c r="K184" s="13"/>
      <c r="L184" s="179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1" t="s">
        <v>130</v>
      </c>
      <c r="AU184" s="181" t="s">
        <v>85</v>
      </c>
      <c r="AV184" s="13" t="s">
        <v>85</v>
      </c>
      <c r="AW184" s="13" t="s">
        <v>32</v>
      </c>
      <c r="AX184" s="13" t="s">
        <v>81</v>
      </c>
      <c r="AY184" s="181" t="s">
        <v>121</v>
      </c>
    </row>
    <row r="185" s="13" customFormat="1">
      <c r="A185" s="13"/>
      <c r="B185" s="179"/>
      <c r="C185" s="13"/>
      <c r="D185" s="180" t="s">
        <v>130</v>
      </c>
      <c r="E185" s="13"/>
      <c r="F185" s="182" t="s">
        <v>266</v>
      </c>
      <c r="G185" s="13"/>
      <c r="H185" s="183">
        <v>29.579999999999998</v>
      </c>
      <c r="I185" s="184"/>
      <c r="J185" s="13"/>
      <c r="K185" s="13"/>
      <c r="L185" s="179"/>
      <c r="M185" s="185"/>
      <c r="N185" s="186"/>
      <c r="O185" s="186"/>
      <c r="P185" s="186"/>
      <c r="Q185" s="186"/>
      <c r="R185" s="186"/>
      <c r="S185" s="186"/>
      <c r="T185" s="18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1" t="s">
        <v>130</v>
      </c>
      <c r="AU185" s="181" t="s">
        <v>85</v>
      </c>
      <c r="AV185" s="13" t="s">
        <v>85</v>
      </c>
      <c r="AW185" s="13" t="s">
        <v>3</v>
      </c>
      <c r="AX185" s="13" t="s">
        <v>81</v>
      </c>
      <c r="AY185" s="181" t="s">
        <v>121</v>
      </c>
    </row>
    <row r="186" s="2" customFormat="1" ht="24.15" customHeight="1">
      <c r="A186" s="37"/>
      <c r="B186" s="165"/>
      <c r="C186" s="195" t="s">
        <v>267</v>
      </c>
      <c r="D186" s="195" t="s">
        <v>186</v>
      </c>
      <c r="E186" s="196" t="s">
        <v>268</v>
      </c>
      <c r="F186" s="197" t="s">
        <v>269</v>
      </c>
      <c r="G186" s="198" t="s">
        <v>141</v>
      </c>
      <c r="H186" s="199">
        <v>14.279999999999999</v>
      </c>
      <c r="I186" s="200"/>
      <c r="J186" s="201">
        <f>ROUND(I186*H186,2)</f>
        <v>0</v>
      </c>
      <c r="K186" s="197" t="s">
        <v>127</v>
      </c>
      <c r="L186" s="202"/>
      <c r="M186" s="203" t="s">
        <v>1</v>
      </c>
      <c r="N186" s="204" t="s">
        <v>41</v>
      </c>
      <c r="O186" s="76"/>
      <c r="P186" s="175">
        <f>O186*H186</f>
        <v>0</v>
      </c>
      <c r="Q186" s="175">
        <v>0.065670000000000006</v>
      </c>
      <c r="R186" s="175">
        <f>Q186*H186</f>
        <v>0.93776760000000003</v>
      </c>
      <c r="S186" s="175">
        <v>0</v>
      </c>
      <c r="T186" s="17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7" t="s">
        <v>155</v>
      </c>
      <c r="AT186" s="177" t="s">
        <v>186</v>
      </c>
      <c r="AU186" s="177" t="s">
        <v>85</v>
      </c>
      <c r="AY186" s="18" t="s">
        <v>121</v>
      </c>
      <c r="BE186" s="178">
        <f>IF(N186="základní",J186,0)</f>
        <v>0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18" t="s">
        <v>81</v>
      </c>
      <c r="BK186" s="178">
        <f>ROUND(I186*H186,2)</f>
        <v>0</v>
      </c>
      <c r="BL186" s="18" t="s">
        <v>128</v>
      </c>
      <c r="BM186" s="177" t="s">
        <v>270</v>
      </c>
    </row>
    <row r="187" s="13" customFormat="1">
      <c r="A187" s="13"/>
      <c r="B187" s="179"/>
      <c r="C187" s="13"/>
      <c r="D187" s="180" t="s">
        <v>130</v>
      </c>
      <c r="E187" s="181" t="s">
        <v>1</v>
      </c>
      <c r="F187" s="182" t="s">
        <v>185</v>
      </c>
      <c r="G187" s="13"/>
      <c r="H187" s="183">
        <v>14</v>
      </c>
      <c r="I187" s="184"/>
      <c r="J187" s="13"/>
      <c r="K187" s="13"/>
      <c r="L187" s="179"/>
      <c r="M187" s="185"/>
      <c r="N187" s="186"/>
      <c r="O187" s="186"/>
      <c r="P187" s="186"/>
      <c r="Q187" s="186"/>
      <c r="R187" s="186"/>
      <c r="S187" s="186"/>
      <c r="T187" s="18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1" t="s">
        <v>130</v>
      </c>
      <c r="AU187" s="181" t="s">
        <v>85</v>
      </c>
      <c r="AV187" s="13" t="s">
        <v>85</v>
      </c>
      <c r="AW187" s="13" t="s">
        <v>32</v>
      </c>
      <c r="AX187" s="13" t="s">
        <v>81</v>
      </c>
      <c r="AY187" s="181" t="s">
        <v>121</v>
      </c>
    </row>
    <row r="188" s="13" customFormat="1">
      <c r="A188" s="13"/>
      <c r="B188" s="179"/>
      <c r="C188" s="13"/>
      <c r="D188" s="180" t="s">
        <v>130</v>
      </c>
      <c r="E188" s="13"/>
      <c r="F188" s="182" t="s">
        <v>271</v>
      </c>
      <c r="G188" s="13"/>
      <c r="H188" s="183">
        <v>14.279999999999999</v>
      </c>
      <c r="I188" s="184"/>
      <c r="J188" s="13"/>
      <c r="K188" s="13"/>
      <c r="L188" s="179"/>
      <c r="M188" s="185"/>
      <c r="N188" s="186"/>
      <c r="O188" s="186"/>
      <c r="P188" s="186"/>
      <c r="Q188" s="186"/>
      <c r="R188" s="186"/>
      <c r="S188" s="186"/>
      <c r="T188" s="18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1" t="s">
        <v>130</v>
      </c>
      <c r="AU188" s="181" t="s">
        <v>85</v>
      </c>
      <c r="AV188" s="13" t="s">
        <v>85</v>
      </c>
      <c r="AW188" s="13" t="s">
        <v>3</v>
      </c>
      <c r="AX188" s="13" t="s">
        <v>81</v>
      </c>
      <c r="AY188" s="181" t="s">
        <v>121</v>
      </c>
    </row>
    <row r="189" s="2" customFormat="1" ht="24.15" customHeight="1">
      <c r="A189" s="37"/>
      <c r="B189" s="165"/>
      <c r="C189" s="166" t="s">
        <v>272</v>
      </c>
      <c r="D189" s="166" t="s">
        <v>123</v>
      </c>
      <c r="E189" s="167" t="s">
        <v>273</v>
      </c>
      <c r="F189" s="168" t="s">
        <v>274</v>
      </c>
      <c r="G189" s="169" t="s">
        <v>275</v>
      </c>
      <c r="H189" s="170">
        <v>8.1899999999999995</v>
      </c>
      <c r="I189" s="171"/>
      <c r="J189" s="172">
        <f>ROUND(I189*H189,2)</f>
        <v>0</v>
      </c>
      <c r="K189" s="168" t="s">
        <v>127</v>
      </c>
      <c r="L189" s="38"/>
      <c r="M189" s="173" t="s">
        <v>1</v>
      </c>
      <c r="N189" s="174" t="s">
        <v>41</v>
      </c>
      <c r="O189" s="76"/>
      <c r="P189" s="175">
        <f>O189*H189</f>
        <v>0</v>
      </c>
      <c r="Q189" s="175">
        <v>2.2563399999999998</v>
      </c>
      <c r="R189" s="175">
        <f>Q189*H189</f>
        <v>18.479424599999998</v>
      </c>
      <c r="S189" s="175">
        <v>0</v>
      </c>
      <c r="T189" s="17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7" t="s">
        <v>128</v>
      </c>
      <c r="AT189" s="177" t="s">
        <v>123</v>
      </c>
      <c r="AU189" s="177" t="s">
        <v>85</v>
      </c>
      <c r="AY189" s="18" t="s">
        <v>121</v>
      </c>
      <c r="BE189" s="178">
        <f>IF(N189="základní",J189,0)</f>
        <v>0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18" t="s">
        <v>81</v>
      </c>
      <c r="BK189" s="178">
        <f>ROUND(I189*H189,2)</f>
        <v>0</v>
      </c>
      <c r="BL189" s="18" t="s">
        <v>128</v>
      </c>
      <c r="BM189" s="177" t="s">
        <v>276</v>
      </c>
    </row>
    <row r="190" s="13" customFormat="1">
      <c r="A190" s="13"/>
      <c r="B190" s="179"/>
      <c r="C190" s="13"/>
      <c r="D190" s="180" t="s">
        <v>130</v>
      </c>
      <c r="E190" s="181" t="s">
        <v>1</v>
      </c>
      <c r="F190" s="182" t="s">
        <v>277</v>
      </c>
      <c r="G190" s="13"/>
      <c r="H190" s="183">
        <v>8.1899999999999995</v>
      </c>
      <c r="I190" s="184"/>
      <c r="J190" s="13"/>
      <c r="K190" s="13"/>
      <c r="L190" s="179"/>
      <c r="M190" s="185"/>
      <c r="N190" s="186"/>
      <c r="O190" s="186"/>
      <c r="P190" s="186"/>
      <c r="Q190" s="186"/>
      <c r="R190" s="186"/>
      <c r="S190" s="186"/>
      <c r="T190" s="18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1" t="s">
        <v>130</v>
      </c>
      <c r="AU190" s="181" t="s">
        <v>85</v>
      </c>
      <c r="AV190" s="13" t="s">
        <v>85</v>
      </c>
      <c r="AW190" s="13" t="s">
        <v>32</v>
      </c>
      <c r="AX190" s="13" t="s">
        <v>81</v>
      </c>
      <c r="AY190" s="181" t="s">
        <v>121</v>
      </c>
    </row>
    <row r="191" s="2" customFormat="1" ht="16.5" customHeight="1">
      <c r="A191" s="37"/>
      <c r="B191" s="165"/>
      <c r="C191" s="166" t="s">
        <v>278</v>
      </c>
      <c r="D191" s="166" t="s">
        <v>123</v>
      </c>
      <c r="E191" s="167" t="s">
        <v>279</v>
      </c>
      <c r="F191" s="168" t="s">
        <v>280</v>
      </c>
      <c r="G191" s="169" t="s">
        <v>141</v>
      </c>
      <c r="H191" s="170">
        <v>195</v>
      </c>
      <c r="I191" s="171"/>
      <c r="J191" s="172">
        <f>ROUND(I191*H191,2)</f>
        <v>0</v>
      </c>
      <c r="K191" s="168" t="s">
        <v>127</v>
      </c>
      <c r="L191" s="38"/>
      <c r="M191" s="173" t="s">
        <v>1</v>
      </c>
      <c r="N191" s="174" t="s">
        <v>41</v>
      </c>
      <c r="O191" s="76"/>
      <c r="P191" s="175">
        <f>O191*H191</f>
        <v>0</v>
      </c>
      <c r="Q191" s="175">
        <v>0</v>
      </c>
      <c r="R191" s="175">
        <f>Q191*H191</f>
        <v>0</v>
      </c>
      <c r="S191" s="175">
        <v>0</v>
      </c>
      <c r="T191" s="176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77" t="s">
        <v>128</v>
      </c>
      <c r="AT191" s="177" t="s">
        <v>123</v>
      </c>
      <c r="AU191" s="177" t="s">
        <v>85</v>
      </c>
      <c r="AY191" s="18" t="s">
        <v>121</v>
      </c>
      <c r="BE191" s="178">
        <f>IF(N191="základní",J191,0)</f>
        <v>0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18" t="s">
        <v>81</v>
      </c>
      <c r="BK191" s="178">
        <f>ROUND(I191*H191,2)</f>
        <v>0</v>
      </c>
      <c r="BL191" s="18" t="s">
        <v>128</v>
      </c>
      <c r="BM191" s="177" t="s">
        <v>281</v>
      </c>
    </row>
    <row r="192" s="2" customFormat="1" ht="37.8" customHeight="1">
      <c r="A192" s="37"/>
      <c r="B192" s="165"/>
      <c r="C192" s="166" t="s">
        <v>282</v>
      </c>
      <c r="D192" s="166" t="s">
        <v>123</v>
      </c>
      <c r="E192" s="167" t="s">
        <v>283</v>
      </c>
      <c r="F192" s="168" t="s">
        <v>284</v>
      </c>
      <c r="G192" s="169" t="s">
        <v>158</v>
      </c>
      <c r="H192" s="170">
        <v>2</v>
      </c>
      <c r="I192" s="171"/>
      <c r="J192" s="172">
        <f>ROUND(I192*H192,2)</f>
        <v>0</v>
      </c>
      <c r="K192" s="168" t="s">
        <v>127</v>
      </c>
      <c r="L192" s="38"/>
      <c r="M192" s="173" t="s">
        <v>1</v>
      </c>
      <c r="N192" s="174" t="s">
        <v>41</v>
      </c>
      <c r="O192" s="76"/>
      <c r="P192" s="175">
        <f>O192*H192</f>
        <v>0</v>
      </c>
      <c r="Q192" s="175">
        <v>0</v>
      </c>
      <c r="R192" s="175">
        <f>Q192*H192</f>
        <v>0</v>
      </c>
      <c r="S192" s="175">
        <v>0.082000000000000003</v>
      </c>
      <c r="T192" s="176">
        <f>S192*H192</f>
        <v>0.16400000000000001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177" t="s">
        <v>128</v>
      </c>
      <c r="AT192" s="177" t="s">
        <v>123</v>
      </c>
      <c r="AU192" s="177" t="s">
        <v>85</v>
      </c>
      <c r="AY192" s="18" t="s">
        <v>121</v>
      </c>
      <c r="BE192" s="178">
        <f>IF(N192="základní",J192,0)</f>
        <v>0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18" t="s">
        <v>81</v>
      </c>
      <c r="BK192" s="178">
        <f>ROUND(I192*H192,2)</f>
        <v>0</v>
      </c>
      <c r="BL192" s="18" t="s">
        <v>128</v>
      </c>
      <c r="BM192" s="177" t="s">
        <v>285</v>
      </c>
    </row>
    <row r="193" s="12" customFormat="1" ht="22.8" customHeight="1">
      <c r="A193" s="12"/>
      <c r="B193" s="152"/>
      <c r="C193" s="12"/>
      <c r="D193" s="153" t="s">
        <v>75</v>
      </c>
      <c r="E193" s="163" t="s">
        <v>286</v>
      </c>
      <c r="F193" s="163" t="s">
        <v>287</v>
      </c>
      <c r="G193" s="12"/>
      <c r="H193" s="12"/>
      <c r="I193" s="155"/>
      <c r="J193" s="164">
        <f>BK193</f>
        <v>0</v>
      </c>
      <c r="K193" s="12"/>
      <c r="L193" s="152"/>
      <c r="M193" s="157"/>
      <c r="N193" s="158"/>
      <c r="O193" s="158"/>
      <c r="P193" s="159">
        <f>SUM(P194:P208)</f>
        <v>0</v>
      </c>
      <c r="Q193" s="158"/>
      <c r="R193" s="159">
        <f>SUM(R194:R208)</f>
        <v>0</v>
      </c>
      <c r="S193" s="158"/>
      <c r="T193" s="160">
        <f>SUM(T194:T208)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53" t="s">
        <v>81</v>
      </c>
      <c r="AT193" s="161" t="s">
        <v>75</v>
      </c>
      <c r="AU193" s="161" t="s">
        <v>81</v>
      </c>
      <c r="AY193" s="153" t="s">
        <v>121</v>
      </c>
      <c r="BK193" s="162">
        <f>SUM(BK194:BK208)</f>
        <v>0</v>
      </c>
    </row>
    <row r="194" s="2" customFormat="1" ht="16.5" customHeight="1">
      <c r="A194" s="37"/>
      <c r="B194" s="165"/>
      <c r="C194" s="166" t="s">
        <v>288</v>
      </c>
      <c r="D194" s="166" t="s">
        <v>123</v>
      </c>
      <c r="E194" s="167" t="s">
        <v>289</v>
      </c>
      <c r="F194" s="168" t="s">
        <v>290</v>
      </c>
      <c r="G194" s="169" t="s">
        <v>291</v>
      </c>
      <c r="H194" s="170">
        <v>142.035</v>
      </c>
      <c r="I194" s="171"/>
      <c r="J194" s="172">
        <f>ROUND(I194*H194,2)</f>
        <v>0</v>
      </c>
      <c r="K194" s="168" t="s">
        <v>1</v>
      </c>
      <c r="L194" s="38"/>
      <c r="M194" s="173" t="s">
        <v>1</v>
      </c>
      <c r="N194" s="174" t="s">
        <v>41</v>
      </c>
      <c r="O194" s="76"/>
      <c r="P194" s="175">
        <f>O194*H194</f>
        <v>0</v>
      </c>
      <c r="Q194" s="175">
        <v>0</v>
      </c>
      <c r="R194" s="175">
        <f>Q194*H194</f>
        <v>0</v>
      </c>
      <c r="S194" s="175">
        <v>0</v>
      </c>
      <c r="T194" s="176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7" t="s">
        <v>128</v>
      </c>
      <c r="AT194" s="177" t="s">
        <v>123</v>
      </c>
      <c r="AU194" s="177" t="s">
        <v>85</v>
      </c>
      <c r="AY194" s="18" t="s">
        <v>121</v>
      </c>
      <c r="BE194" s="178">
        <f>IF(N194="základní",J194,0)</f>
        <v>0</v>
      </c>
      <c r="BF194" s="178">
        <f>IF(N194="snížená",J194,0)</f>
        <v>0</v>
      </c>
      <c r="BG194" s="178">
        <f>IF(N194="zákl. přenesená",J194,0)</f>
        <v>0</v>
      </c>
      <c r="BH194" s="178">
        <f>IF(N194="sníž. přenesená",J194,0)</f>
        <v>0</v>
      </c>
      <c r="BI194" s="178">
        <f>IF(N194="nulová",J194,0)</f>
        <v>0</v>
      </c>
      <c r="BJ194" s="18" t="s">
        <v>81</v>
      </c>
      <c r="BK194" s="178">
        <f>ROUND(I194*H194,2)</f>
        <v>0</v>
      </c>
      <c r="BL194" s="18" t="s">
        <v>128</v>
      </c>
      <c r="BM194" s="177" t="s">
        <v>292</v>
      </c>
    </row>
    <row r="195" s="2" customFormat="1" ht="21.75" customHeight="1">
      <c r="A195" s="37"/>
      <c r="B195" s="165"/>
      <c r="C195" s="166" t="s">
        <v>293</v>
      </c>
      <c r="D195" s="166" t="s">
        <v>123</v>
      </c>
      <c r="E195" s="167" t="s">
        <v>294</v>
      </c>
      <c r="F195" s="168" t="s">
        <v>295</v>
      </c>
      <c r="G195" s="169" t="s">
        <v>291</v>
      </c>
      <c r="H195" s="170">
        <v>252.91999999999999</v>
      </c>
      <c r="I195" s="171"/>
      <c r="J195" s="172">
        <f>ROUND(I195*H195,2)</f>
        <v>0</v>
      </c>
      <c r="K195" s="168" t="s">
        <v>127</v>
      </c>
      <c r="L195" s="38"/>
      <c r="M195" s="173" t="s">
        <v>1</v>
      </c>
      <c r="N195" s="174" t="s">
        <v>41</v>
      </c>
      <c r="O195" s="76"/>
      <c r="P195" s="175">
        <f>O195*H195</f>
        <v>0</v>
      </c>
      <c r="Q195" s="175">
        <v>0</v>
      </c>
      <c r="R195" s="175">
        <f>Q195*H195</f>
        <v>0</v>
      </c>
      <c r="S195" s="175">
        <v>0</v>
      </c>
      <c r="T195" s="17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77" t="s">
        <v>128</v>
      </c>
      <c r="AT195" s="177" t="s">
        <v>123</v>
      </c>
      <c r="AU195" s="177" t="s">
        <v>85</v>
      </c>
      <c r="AY195" s="18" t="s">
        <v>121</v>
      </c>
      <c r="BE195" s="178">
        <f>IF(N195="základní",J195,0)</f>
        <v>0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18" t="s">
        <v>81</v>
      </c>
      <c r="BK195" s="178">
        <f>ROUND(I195*H195,2)</f>
        <v>0</v>
      </c>
      <c r="BL195" s="18" t="s">
        <v>128</v>
      </c>
      <c r="BM195" s="177" t="s">
        <v>296</v>
      </c>
    </row>
    <row r="196" s="13" customFormat="1">
      <c r="A196" s="13"/>
      <c r="B196" s="179"/>
      <c r="C196" s="13"/>
      <c r="D196" s="180" t="s">
        <v>130</v>
      </c>
      <c r="E196" s="181" t="s">
        <v>83</v>
      </c>
      <c r="F196" s="182" t="s">
        <v>84</v>
      </c>
      <c r="G196" s="13"/>
      <c r="H196" s="183">
        <v>252.91999999999999</v>
      </c>
      <c r="I196" s="184"/>
      <c r="J196" s="13"/>
      <c r="K196" s="13"/>
      <c r="L196" s="179"/>
      <c r="M196" s="185"/>
      <c r="N196" s="186"/>
      <c r="O196" s="186"/>
      <c r="P196" s="186"/>
      <c r="Q196" s="186"/>
      <c r="R196" s="186"/>
      <c r="S196" s="186"/>
      <c r="T196" s="18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1" t="s">
        <v>130</v>
      </c>
      <c r="AU196" s="181" t="s">
        <v>85</v>
      </c>
      <c r="AV196" s="13" t="s">
        <v>85</v>
      </c>
      <c r="AW196" s="13" t="s">
        <v>32</v>
      </c>
      <c r="AX196" s="13" t="s">
        <v>81</v>
      </c>
      <c r="AY196" s="181" t="s">
        <v>121</v>
      </c>
    </row>
    <row r="197" s="2" customFormat="1" ht="24.15" customHeight="1">
      <c r="A197" s="37"/>
      <c r="B197" s="165"/>
      <c r="C197" s="166" t="s">
        <v>297</v>
      </c>
      <c r="D197" s="166" t="s">
        <v>123</v>
      </c>
      <c r="E197" s="167" t="s">
        <v>298</v>
      </c>
      <c r="F197" s="168" t="s">
        <v>299</v>
      </c>
      <c r="G197" s="169" t="s">
        <v>291</v>
      </c>
      <c r="H197" s="170">
        <v>4805.4799999999996</v>
      </c>
      <c r="I197" s="171"/>
      <c r="J197" s="172">
        <f>ROUND(I197*H197,2)</f>
        <v>0</v>
      </c>
      <c r="K197" s="168" t="s">
        <v>127</v>
      </c>
      <c r="L197" s="38"/>
      <c r="M197" s="173" t="s">
        <v>1</v>
      </c>
      <c r="N197" s="174" t="s">
        <v>41</v>
      </c>
      <c r="O197" s="76"/>
      <c r="P197" s="175">
        <f>O197*H197</f>
        <v>0</v>
      </c>
      <c r="Q197" s="175">
        <v>0</v>
      </c>
      <c r="R197" s="175">
        <f>Q197*H197</f>
        <v>0</v>
      </c>
      <c r="S197" s="175">
        <v>0</v>
      </c>
      <c r="T197" s="17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7" t="s">
        <v>128</v>
      </c>
      <c r="AT197" s="177" t="s">
        <v>123</v>
      </c>
      <c r="AU197" s="177" t="s">
        <v>85</v>
      </c>
      <c r="AY197" s="18" t="s">
        <v>121</v>
      </c>
      <c r="BE197" s="178">
        <f>IF(N197="základní",J197,0)</f>
        <v>0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18" t="s">
        <v>81</v>
      </c>
      <c r="BK197" s="178">
        <f>ROUND(I197*H197,2)</f>
        <v>0</v>
      </c>
      <c r="BL197" s="18" t="s">
        <v>128</v>
      </c>
      <c r="BM197" s="177" t="s">
        <v>300</v>
      </c>
    </row>
    <row r="198" s="13" customFormat="1">
      <c r="A198" s="13"/>
      <c r="B198" s="179"/>
      <c r="C198" s="13"/>
      <c r="D198" s="180" t="s">
        <v>130</v>
      </c>
      <c r="E198" s="181" t="s">
        <v>1</v>
      </c>
      <c r="F198" s="182" t="s">
        <v>301</v>
      </c>
      <c r="G198" s="13"/>
      <c r="H198" s="183">
        <v>4805.4799999999996</v>
      </c>
      <c r="I198" s="184"/>
      <c r="J198" s="13"/>
      <c r="K198" s="13"/>
      <c r="L198" s="179"/>
      <c r="M198" s="185"/>
      <c r="N198" s="186"/>
      <c r="O198" s="186"/>
      <c r="P198" s="186"/>
      <c r="Q198" s="186"/>
      <c r="R198" s="186"/>
      <c r="S198" s="186"/>
      <c r="T198" s="18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1" t="s">
        <v>130</v>
      </c>
      <c r="AU198" s="181" t="s">
        <v>85</v>
      </c>
      <c r="AV198" s="13" t="s">
        <v>85</v>
      </c>
      <c r="AW198" s="13" t="s">
        <v>32</v>
      </c>
      <c r="AX198" s="13" t="s">
        <v>81</v>
      </c>
      <c r="AY198" s="181" t="s">
        <v>121</v>
      </c>
    </row>
    <row r="199" s="2" customFormat="1" ht="21.75" customHeight="1">
      <c r="A199" s="37"/>
      <c r="B199" s="165"/>
      <c r="C199" s="166" t="s">
        <v>302</v>
      </c>
      <c r="D199" s="166" t="s">
        <v>123</v>
      </c>
      <c r="E199" s="167" t="s">
        <v>303</v>
      </c>
      <c r="F199" s="168" t="s">
        <v>304</v>
      </c>
      <c r="G199" s="169" t="s">
        <v>291</v>
      </c>
      <c r="H199" s="170">
        <v>180.309</v>
      </c>
      <c r="I199" s="171"/>
      <c r="J199" s="172">
        <f>ROUND(I199*H199,2)</f>
        <v>0</v>
      </c>
      <c r="K199" s="168" t="s">
        <v>127</v>
      </c>
      <c r="L199" s="38"/>
      <c r="M199" s="173" t="s">
        <v>1</v>
      </c>
      <c r="N199" s="174" t="s">
        <v>41</v>
      </c>
      <c r="O199" s="76"/>
      <c r="P199" s="175">
        <f>O199*H199</f>
        <v>0</v>
      </c>
      <c r="Q199" s="175">
        <v>0</v>
      </c>
      <c r="R199" s="175">
        <f>Q199*H199</f>
        <v>0</v>
      </c>
      <c r="S199" s="175">
        <v>0</v>
      </c>
      <c r="T199" s="176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177" t="s">
        <v>128</v>
      </c>
      <c r="AT199" s="177" t="s">
        <v>123</v>
      </c>
      <c r="AU199" s="177" t="s">
        <v>85</v>
      </c>
      <c r="AY199" s="18" t="s">
        <v>121</v>
      </c>
      <c r="BE199" s="178">
        <f>IF(N199="základní",J199,0)</f>
        <v>0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18" t="s">
        <v>81</v>
      </c>
      <c r="BK199" s="178">
        <f>ROUND(I199*H199,2)</f>
        <v>0</v>
      </c>
      <c r="BL199" s="18" t="s">
        <v>128</v>
      </c>
      <c r="BM199" s="177" t="s">
        <v>305</v>
      </c>
    </row>
    <row r="200" s="13" customFormat="1">
      <c r="A200" s="13"/>
      <c r="B200" s="179"/>
      <c r="C200" s="13"/>
      <c r="D200" s="180" t="s">
        <v>130</v>
      </c>
      <c r="E200" s="181" t="s">
        <v>86</v>
      </c>
      <c r="F200" s="182" t="s">
        <v>306</v>
      </c>
      <c r="G200" s="13"/>
      <c r="H200" s="183">
        <v>180.309</v>
      </c>
      <c r="I200" s="184"/>
      <c r="J200" s="13"/>
      <c r="K200" s="13"/>
      <c r="L200" s="179"/>
      <c r="M200" s="185"/>
      <c r="N200" s="186"/>
      <c r="O200" s="186"/>
      <c r="P200" s="186"/>
      <c r="Q200" s="186"/>
      <c r="R200" s="186"/>
      <c r="S200" s="186"/>
      <c r="T200" s="18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1" t="s">
        <v>130</v>
      </c>
      <c r="AU200" s="181" t="s">
        <v>85</v>
      </c>
      <c r="AV200" s="13" t="s">
        <v>85</v>
      </c>
      <c r="AW200" s="13" t="s">
        <v>32</v>
      </c>
      <c r="AX200" s="13" t="s">
        <v>81</v>
      </c>
      <c r="AY200" s="181" t="s">
        <v>121</v>
      </c>
    </row>
    <row r="201" s="2" customFormat="1" ht="24.15" customHeight="1">
      <c r="A201" s="37"/>
      <c r="B201" s="165"/>
      <c r="C201" s="166" t="s">
        <v>307</v>
      </c>
      <c r="D201" s="166" t="s">
        <v>123</v>
      </c>
      <c r="E201" s="167" t="s">
        <v>308</v>
      </c>
      <c r="F201" s="168" t="s">
        <v>309</v>
      </c>
      <c r="G201" s="169" t="s">
        <v>291</v>
      </c>
      <c r="H201" s="170">
        <v>3425.8710000000001</v>
      </c>
      <c r="I201" s="171"/>
      <c r="J201" s="172">
        <f>ROUND(I201*H201,2)</f>
        <v>0</v>
      </c>
      <c r="K201" s="168" t="s">
        <v>127</v>
      </c>
      <c r="L201" s="38"/>
      <c r="M201" s="173" t="s">
        <v>1</v>
      </c>
      <c r="N201" s="174" t="s">
        <v>41</v>
      </c>
      <c r="O201" s="76"/>
      <c r="P201" s="175">
        <f>O201*H201</f>
        <v>0</v>
      </c>
      <c r="Q201" s="175">
        <v>0</v>
      </c>
      <c r="R201" s="175">
        <f>Q201*H201</f>
        <v>0</v>
      </c>
      <c r="S201" s="175">
        <v>0</v>
      </c>
      <c r="T201" s="17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77" t="s">
        <v>128</v>
      </c>
      <c r="AT201" s="177" t="s">
        <v>123</v>
      </c>
      <c r="AU201" s="177" t="s">
        <v>85</v>
      </c>
      <c r="AY201" s="18" t="s">
        <v>121</v>
      </c>
      <c r="BE201" s="178">
        <f>IF(N201="základní",J201,0)</f>
        <v>0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18" t="s">
        <v>81</v>
      </c>
      <c r="BK201" s="178">
        <f>ROUND(I201*H201,2)</f>
        <v>0</v>
      </c>
      <c r="BL201" s="18" t="s">
        <v>128</v>
      </c>
      <c r="BM201" s="177" t="s">
        <v>310</v>
      </c>
    </row>
    <row r="202" s="13" customFormat="1">
      <c r="A202" s="13"/>
      <c r="B202" s="179"/>
      <c r="C202" s="13"/>
      <c r="D202" s="180" t="s">
        <v>130</v>
      </c>
      <c r="E202" s="181" t="s">
        <v>1</v>
      </c>
      <c r="F202" s="182" t="s">
        <v>311</v>
      </c>
      <c r="G202" s="13"/>
      <c r="H202" s="183">
        <v>3425.8710000000001</v>
      </c>
      <c r="I202" s="184"/>
      <c r="J202" s="13"/>
      <c r="K202" s="13"/>
      <c r="L202" s="179"/>
      <c r="M202" s="185"/>
      <c r="N202" s="186"/>
      <c r="O202" s="186"/>
      <c r="P202" s="186"/>
      <c r="Q202" s="186"/>
      <c r="R202" s="186"/>
      <c r="S202" s="186"/>
      <c r="T202" s="18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1" t="s">
        <v>130</v>
      </c>
      <c r="AU202" s="181" t="s">
        <v>85</v>
      </c>
      <c r="AV202" s="13" t="s">
        <v>85</v>
      </c>
      <c r="AW202" s="13" t="s">
        <v>32</v>
      </c>
      <c r="AX202" s="13" t="s">
        <v>81</v>
      </c>
      <c r="AY202" s="181" t="s">
        <v>121</v>
      </c>
    </row>
    <row r="203" s="2" customFormat="1" ht="24.15" customHeight="1">
      <c r="A203" s="37"/>
      <c r="B203" s="165"/>
      <c r="C203" s="166" t="s">
        <v>312</v>
      </c>
      <c r="D203" s="166" t="s">
        <v>123</v>
      </c>
      <c r="E203" s="167" t="s">
        <v>313</v>
      </c>
      <c r="F203" s="168" t="s">
        <v>314</v>
      </c>
      <c r="G203" s="169" t="s">
        <v>291</v>
      </c>
      <c r="H203" s="170">
        <v>433.22899999999998</v>
      </c>
      <c r="I203" s="171"/>
      <c r="J203" s="172">
        <f>ROUND(I203*H203,2)</f>
        <v>0</v>
      </c>
      <c r="K203" s="168" t="s">
        <v>127</v>
      </c>
      <c r="L203" s="38"/>
      <c r="M203" s="173" t="s">
        <v>1</v>
      </c>
      <c r="N203" s="174" t="s">
        <v>41</v>
      </c>
      <c r="O203" s="76"/>
      <c r="P203" s="175">
        <f>O203*H203</f>
        <v>0</v>
      </c>
      <c r="Q203" s="175">
        <v>0</v>
      </c>
      <c r="R203" s="175">
        <f>Q203*H203</f>
        <v>0</v>
      </c>
      <c r="S203" s="175">
        <v>0</v>
      </c>
      <c r="T203" s="176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77" t="s">
        <v>128</v>
      </c>
      <c r="AT203" s="177" t="s">
        <v>123</v>
      </c>
      <c r="AU203" s="177" t="s">
        <v>85</v>
      </c>
      <c r="AY203" s="18" t="s">
        <v>121</v>
      </c>
      <c r="BE203" s="178">
        <f>IF(N203="základní",J203,0)</f>
        <v>0</v>
      </c>
      <c r="BF203" s="178">
        <f>IF(N203="snížená",J203,0)</f>
        <v>0</v>
      </c>
      <c r="BG203" s="178">
        <f>IF(N203="zákl. přenesená",J203,0)</f>
        <v>0</v>
      </c>
      <c r="BH203" s="178">
        <f>IF(N203="sníž. přenesená",J203,0)</f>
        <v>0</v>
      </c>
      <c r="BI203" s="178">
        <f>IF(N203="nulová",J203,0)</f>
        <v>0</v>
      </c>
      <c r="BJ203" s="18" t="s">
        <v>81</v>
      </c>
      <c r="BK203" s="178">
        <f>ROUND(I203*H203,2)</f>
        <v>0</v>
      </c>
      <c r="BL203" s="18" t="s">
        <v>128</v>
      </c>
      <c r="BM203" s="177" t="s">
        <v>315</v>
      </c>
    </row>
    <row r="204" s="2" customFormat="1" ht="37.8" customHeight="1">
      <c r="A204" s="37"/>
      <c r="B204" s="165"/>
      <c r="C204" s="166" t="s">
        <v>316</v>
      </c>
      <c r="D204" s="166" t="s">
        <v>123</v>
      </c>
      <c r="E204" s="167" t="s">
        <v>317</v>
      </c>
      <c r="F204" s="168" t="s">
        <v>318</v>
      </c>
      <c r="G204" s="169" t="s">
        <v>291</v>
      </c>
      <c r="H204" s="170">
        <v>38.274000000000001</v>
      </c>
      <c r="I204" s="171"/>
      <c r="J204" s="172">
        <f>ROUND(I204*H204,2)</f>
        <v>0</v>
      </c>
      <c r="K204" s="168" t="s">
        <v>127</v>
      </c>
      <c r="L204" s="38"/>
      <c r="M204" s="173" t="s">
        <v>1</v>
      </c>
      <c r="N204" s="174" t="s">
        <v>41</v>
      </c>
      <c r="O204" s="76"/>
      <c r="P204" s="175">
        <f>O204*H204</f>
        <v>0</v>
      </c>
      <c r="Q204" s="175">
        <v>0</v>
      </c>
      <c r="R204" s="175">
        <f>Q204*H204</f>
        <v>0</v>
      </c>
      <c r="S204" s="175">
        <v>0</v>
      </c>
      <c r="T204" s="17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77" t="s">
        <v>128</v>
      </c>
      <c r="AT204" s="177" t="s">
        <v>123</v>
      </c>
      <c r="AU204" s="177" t="s">
        <v>85</v>
      </c>
      <c r="AY204" s="18" t="s">
        <v>121</v>
      </c>
      <c r="BE204" s="178">
        <f>IF(N204="základní",J204,0)</f>
        <v>0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18" t="s">
        <v>81</v>
      </c>
      <c r="BK204" s="178">
        <f>ROUND(I204*H204,2)</f>
        <v>0</v>
      </c>
      <c r="BL204" s="18" t="s">
        <v>128</v>
      </c>
      <c r="BM204" s="177" t="s">
        <v>319</v>
      </c>
    </row>
    <row r="205" s="13" customFormat="1">
      <c r="A205" s="13"/>
      <c r="B205" s="179"/>
      <c r="C205" s="13"/>
      <c r="D205" s="180" t="s">
        <v>130</v>
      </c>
      <c r="E205" s="181" t="s">
        <v>1</v>
      </c>
      <c r="F205" s="182" t="s">
        <v>320</v>
      </c>
      <c r="G205" s="13"/>
      <c r="H205" s="183">
        <v>38.274000000000001</v>
      </c>
      <c r="I205" s="184"/>
      <c r="J205" s="13"/>
      <c r="K205" s="13"/>
      <c r="L205" s="179"/>
      <c r="M205" s="185"/>
      <c r="N205" s="186"/>
      <c r="O205" s="186"/>
      <c r="P205" s="186"/>
      <c r="Q205" s="186"/>
      <c r="R205" s="186"/>
      <c r="S205" s="186"/>
      <c r="T205" s="18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1" t="s">
        <v>130</v>
      </c>
      <c r="AU205" s="181" t="s">
        <v>85</v>
      </c>
      <c r="AV205" s="13" t="s">
        <v>85</v>
      </c>
      <c r="AW205" s="13" t="s">
        <v>32</v>
      </c>
      <c r="AX205" s="13" t="s">
        <v>81</v>
      </c>
      <c r="AY205" s="181" t="s">
        <v>121</v>
      </c>
    </row>
    <row r="206" s="2" customFormat="1" ht="33" customHeight="1">
      <c r="A206" s="37"/>
      <c r="B206" s="165"/>
      <c r="C206" s="166" t="s">
        <v>321</v>
      </c>
      <c r="D206" s="166" t="s">
        <v>123</v>
      </c>
      <c r="E206" s="167" t="s">
        <v>322</v>
      </c>
      <c r="F206" s="168" t="s">
        <v>323</v>
      </c>
      <c r="G206" s="169" t="s">
        <v>291</v>
      </c>
      <c r="H206" s="170">
        <v>7.8399999999999999</v>
      </c>
      <c r="I206" s="171"/>
      <c r="J206" s="172">
        <f>ROUND(I206*H206,2)</f>
        <v>0</v>
      </c>
      <c r="K206" s="168" t="s">
        <v>127</v>
      </c>
      <c r="L206" s="38"/>
      <c r="M206" s="173" t="s">
        <v>1</v>
      </c>
      <c r="N206" s="174" t="s">
        <v>41</v>
      </c>
      <c r="O206" s="76"/>
      <c r="P206" s="175">
        <f>O206*H206</f>
        <v>0</v>
      </c>
      <c r="Q206" s="175">
        <v>0</v>
      </c>
      <c r="R206" s="175">
        <f>Q206*H206</f>
        <v>0</v>
      </c>
      <c r="S206" s="175">
        <v>0</v>
      </c>
      <c r="T206" s="17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7" t="s">
        <v>128</v>
      </c>
      <c r="AT206" s="177" t="s">
        <v>123</v>
      </c>
      <c r="AU206" s="177" t="s">
        <v>85</v>
      </c>
      <c r="AY206" s="18" t="s">
        <v>121</v>
      </c>
      <c r="BE206" s="178">
        <f>IF(N206="základní",J206,0)</f>
        <v>0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18" t="s">
        <v>81</v>
      </c>
      <c r="BK206" s="178">
        <f>ROUND(I206*H206,2)</f>
        <v>0</v>
      </c>
      <c r="BL206" s="18" t="s">
        <v>128</v>
      </c>
      <c r="BM206" s="177" t="s">
        <v>324</v>
      </c>
    </row>
    <row r="207" s="2" customFormat="1" ht="44.25" customHeight="1">
      <c r="A207" s="37"/>
      <c r="B207" s="165"/>
      <c r="C207" s="166" t="s">
        <v>325</v>
      </c>
      <c r="D207" s="166" t="s">
        <v>123</v>
      </c>
      <c r="E207" s="167" t="s">
        <v>326</v>
      </c>
      <c r="F207" s="168" t="s">
        <v>327</v>
      </c>
      <c r="G207" s="169" t="s">
        <v>291</v>
      </c>
      <c r="H207" s="170">
        <v>245.08000000000001</v>
      </c>
      <c r="I207" s="171"/>
      <c r="J207" s="172">
        <f>ROUND(I207*H207,2)</f>
        <v>0</v>
      </c>
      <c r="K207" s="168" t="s">
        <v>127</v>
      </c>
      <c r="L207" s="38"/>
      <c r="M207" s="173" t="s">
        <v>1</v>
      </c>
      <c r="N207" s="174" t="s">
        <v>41</v>
      </c>
      <c r="O207" s="76"/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77" t="s">
        <v>128</v>
      </c>
      <c r="AT207" s="177" t="s">
        <v>123</v>
      </c>
      <c r="AU207" s="177" t="s">
        <v>85</v>
      </c>
      <c r="AY207" s="18" t="s">
        <v>121</v>
      </c>
      <c r="BE207" s="178">
        <f>IF(N207="základní",J207,0)</f>
        <v>0</v>
      </c>
      <c r="BF207" s="178">
        <f>IF(N207="snížená",J207,0)</f>
        <v>0</v>
      </c>
      <c r="BG207" s="178">
        <f>IF(N207="zákl. přenesená",J207,0)</f>
        <v>0</v>
      </c>
      <c r="BH207" s="178">
        <f>IF(N207="sníž. přenesená",J207,0)</f>
        <v>0</v>
      </c>
      <c r="BI207" s="178">
        <f>IF(N207="nulová",J207,0)</f>
        <v>0</v>
      </c>
      <c r="BJ207" s="18" t="s">
        <v>81</v>
      </c>
      <c r="BK207" s="178">
        <f>ROUND(I207*H207,2)</f>
        <v>0</v>
      </c>
      <c r="BL207" s="18" t="s">
        <v>128</v>
      </c>
      <c r="BM207" s="177" t="s">
        <v>328</v>
      </c>
    </row>
    <row r="208" s="13" customFormat="1">
      <c r="A208" s="13"/>
      <c r="B208" s="179"/>
      <c r="C208" s="13"/>
      <c r="D208" s="180" t="s">
        <v>130</v>
      </c>
      <c r="E208" s="181" t="s">
        <v>1</v>
      </c>
      <c r="F208" s="182" t="s">
        <v>329</v>
      </c>
      <c r="G208" s="13"/>
      <c r="H208" s="183">
        <v>245.08000000000001</v>
      </c>
      <c r="I208" s="184"/>
      <c r="J208" s="13"/>
      <c r="K208" s="13"/>
      <c r="L208" s="179"/>
      <c r="M208" s="185"/>
      <c r="N208" s="186"/>
      <c r="O208" s="186"/>
      <c r="P208" s="186"/>
      <c r="Q208" s="186"/>
      <c r="R208" s="186"/>
      <c r="S208" s="186"/>
      <c r="T208" s="18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1" t="s">
        <v>130</v>
      </c>
      <c r="AU208" s="181" t="s">
        <v>85</v>
      </c>
      <c r="AV208" s="13" t="s">
        <v>85</v>
      </c>
      <c r="AW208" s="13" t="s">
        <v>32</v>
      </c>
      <c r="AX208" s="13" t="s">
        <v>81</v>
      </c>
      <c r="AY208" s="181" t="s">
        <v>121</v>
      </c>
    </row>
    <row r="209" s="12" customFormat="1" ht="22.8" customHeight="1">
      <c r="A209" s="12"/>
      <c r="B209" s="152"/>
      <c r="C209" s="12"/>
      <c r="D209" s="153" t="s">
        <v>75</v>
      </c>
      <c r="E209" s="163" t="s">
        <v>330</v>
      </c>
      <c r="F209" s="163" t="s">
        <v>331</v>
      </c>
      <c r="G209" s="12"/>
      <c r="H209" s="12"/>
      <c r="I209" s="155"/>
      <c r="J209" s="164">
        <f>BK209</f>
        <v>0</v>
      </c>
      <c r="K209" s="12"/>
      <c r="L209" s="152"/>
      <c r="M209" s="157"/>
      <c r="N209" s="158"/>
      <c r="O209" s="158"/>
      <c r="P209" s="159">
        <f>P210</f>
        <v>0</v>
      </c>
      <c r="Q209" s="158"/>
      <c r="R209" s="159">
        <f>R210</f>
        <v>0</v>
      </c>
      <c r="S209" s="158"/>
      <c r="T209" s="160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53" t="s">
        <v>81</v>
      </c>
      <c r="AT209" s="161" t="s">
        <v>75</v>
      </c>
      <c r="AU209" s="161" t="s">
        <v>81</v>
      </c>
      <c r="AY209" s="153" t="s">
        <v>121</v>
      </c>
      <c r="BK209" s="162">
        <f>BK210</f>
        <v>0</v>
      </c>
    </row>
    <row r="210" s="2" customFormat="1" ht="24.15" customHeight="1">
      <c r="A210" s="37"/>
      <c r="B210" s="165"/>
      <c r="C210" s="166" t="s">
        <v>332</v>
      </c>
      <c r="D210" s="166" t="s">
        <v>123</v>
      </c>
      <c r="E210" s="167" t="s">
        <v>333</v>
      </c>
      <c r="F210" s="168" t="s">
        <v>334</v>
      </c>
      <c r="G210" s="169" t="s">
        <v>291</v>
      </c>
      <c r="H210" s="170">
        <v>281.57299999999998</v>
      </c>
      <c r="I210" s="171"/>
      <c r="J210" s="172">
        <f>ROUND(I210*H210,2)</f>
        <v>0</v>
      </c>
      <c r="K210" s="168" t="s">
        <v>127</v>
      </c>
      <c r="L210" s="38"/>
      <c r="M210" s="173" t="s">
        <v>1</v>
      </c>
      <c r="N210" s="174" t="s">
        <v>41</v>
      </c>
      <c r="O210" s="76"/>
      <c r="P210" s="175">
        <f>O210*H210</f>
        <v>0</v>
      </c>
      <c r="Q210" s="175">
        <v>0</v>
      </c>
      <c r="R210" s="175">
        <f>Q210*H210</f>
        <v>0</v>
      </c>
      <c r="S210" s="175">
        <v>0</v>
      </c>
      <c r="T210" s="176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177" t="s">
        <v>128</v>
      </c>
      <c r="AT210" s="177" t="s">
        <v>123</v>
      </c>
      <c r="AU210" s="177" t="s">
        <v>85</v>
      </c>
      <c r="AY210" s="18" t="s">
        <v>121</v>
      </c>
      <c r="BE210" s="178">
        <f>IF(N210="základní",J210,0)</f>
        <v>0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18" t="s">
        <v>81</v>
      </c>
      <c r="BK210" s="178">
        <f>ROUND(I210*H210,2)</f>
        <v>0</v>
      </c>
      <c r="BL210" s="18" t="s">
        <v>128</v>
      </c>
      <c r="BM210" s="177" t="s">
        <v>335</v>
      </c>
    </row>
    <row r="211" s="12" customFormat="1" ht="25.92" customHeight="1">
      <c r="A211" s="12"/>
      <c r="B211" s="152"/>
      <c r="C211" s="12"/>
      <c r="D211" s="153" t="s">
        <v>75</v>
      </c>
      <c r="E211" s="154" t="s">
        <v>186</v>
      </c>
      <c r="F211" s="154" t="s">
        <v>336</v>
      </c>
      <c r="G211" s="12"/>
      <c r="H211" s="12"/>
      <c r="I211" s="155"/>
      <c r="J211" s="156">
        <f>BK211</f>
        <v>0</v>
      </c>
      <c r="K211" s="12"/>
      <c r="L211" s="152"/>
      <c r="M211" s="157"/>
      <c r="N211" s="158"/>
      <c r="O211" s="158"/>
      <c r="P211" s="159">
        <f>P212</f>
        <v>0</v>
      </c>
      <c r="Q211" s="158"/>
      <c r="R211" s="159">
        <f>R212</f>
        <v>0</v>
      </c>
      <c r="S211" s="158"/>
      <c r="T211" s="160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53" t="s">
        <v>135</v>
      </c>
      <c r="AT211" s="161" t="s">
        <v>75</v>
      </c>
      <c r="AU211" s="161" t="s">
        <v>76</v>
      </c>
      <c r="AY211" s="153" t="s">
        <v>121</v>
      </c>
      <c r="BK211" s="162">
        <f>BK212</f>
        <v>0</v>
      </c>
    </row>
    <row r="212" s="12" customFormat="1" ht="22.8" customHeight="1">
      <c r="A212" s="12"/>
      <c r="B212" s="152"/>
      <c r="C212" s="12"/>
      <c r="D212" s="153" t="s">
        <v>75</v>
      </c>
      <c r="E212" s="163" t="s">
        <v>337</v>
      </c>
      <c r="F212" s="163" t="s">
        <v>338</v>
      </c>
      <c r="G212" s="12"/>
      <c r="H212" s="12"/>
      <c r="I212" s="155"/>
      <c r="J212" s="164">
        <f>BK212</f>
        <v>0</v>
      </c>
      <c r="K212" s="12"/>
      <c r="L212" s="152"/>
      <c r="M212" s="157"/>
      <c r="N212" s="158"/>
      <c r="O212" s="158"/>
      <c r="P212" s="159">
        <f>P213</f>
        <v>0</v>
      </c>
      <c r="Q212" s="158"/>
      <c r="R212" s="159">
        <f>R213</f>
        <v>0</v>
      </c>
      <c r="S212" s="158"/>
      <c r="T212" s="160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153" t="s">
        <v>135</v>
      </c>
      <c r="AT212" s="161" t="s">
        <v>75</v>
      </c>
      <c r="AU212" s="161" t="s">
        <v>81</v>
      </c>
      <c r="AY212" s="153" t="s">
        <v>121</v>
      </c>
      <c r="BK212" s="162">
        <f>BK213</f>
        <v>0</v>
      </c>
    </row>
    <row r="213" s="2" customFormat="1" ht="16.5" customHeight="1">
      <c r="A213" s="37"/>
      <c r="B213" s="165"/>
      <c r="C213" s="166" t="s">
        <v>339</v>
      </c>
      <c r="D213" s="166" t="s">
        <v>123</v>
      </c>
      <c r="E213" s="167" t="s">
        <v>340</v>
      </c>
      <c r="F213" s="168" t="s">
        <v>341</v>
      </c>
      <c r="G213" s="169" t="s">
        <v>158</v>
      </c>
      <c r="H213" s="170">
        <v>2</v>
      </c>
      <c r="I213" s="171"/>
      <c r="J213" s="172">
        <f>ROUND(I213*H213,2)</f>
        <v>0</v>
      </c>
      <c r="K213" s="168" t="s">
        <v>1</v>
      </c>
      <c r="L213" s="38"/>
      <c r="M213" s="173" t="s">
        <v>1</v>
      </c>
      <c r="N213" s="174" t="s">
        <v>41</v>
      </c>
      <c r="O213" s="76"/>
      <c r="P213" s="175">
        <f>O213*H213</f>
        <v>0</v>
      </c>
      <c r="Q213" s="175">
        <v>0</v>
      </c>
      <c r="R213" s="175">
        <f>Q213*H213</f>
        <v>0</v>
      </c>
      <c r="S213" s="175">
        <v>0</v>
      </c>
      <c r="T213" s="17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7" t="s">
        <v>342</v>
      </c>
      <c r="AT213" s="177" t="s">
        <v>123</v>
      </c>
      <c r="AU213" s="177" t="s">
        <v>85</v>
      </c>
      <c r="AY213" s="18" t="s">
        <v>121</v>
      </c>
      <c r="BE213" s="178">
        <f>IF(N213="základní",J213,0)</f>
        <v>0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18" t="s">
        <v>81</v>
      </c>
      <c r="BK213" s="178">
        <f>ROUND(I213*H213,2)</f>
        <v>0</v>
      </c>
      <c r="BL213" s="18" t="s">
        <v>342</v>
      </c>
      <c r="BM213" s="177" t="s">
        <v>343</v>
      </c>
    </row>
    <row r="214" s="12" customFormat="1" ht="25.92" customHeight="1">
      <c r="A214" s="12"/>
      <c r="B214" s="152"/>
      <c r="C214" s="12"/>
      <c r="D214" s="153" t="s">
        <v>75</v>
      </c>
      <c r="E214" s="154" t="s">
        <v>344</v>
      </c>
      <c r="F214" s="154" t="s">
        <v>345</v>
      </c>
      <c r="G214" s="12"/>
      <c r="H214" s="12"/>
      <c r="I214" s="155"/>
      <c r="J214" s="156">
        <f>BK214</f>
        <v>0</v>
      </c>
      <c r="K214" s="12"/>
      <c r="L214" s="152"/>
      <c r="M214" s="157"/>
      <c r="N214" s="158"/>
      <c r="O214" s="158"/>
      <c r="P214" s="159">
        <f>P215+P217</f>
        <v>0</v>
      </c>
      <c r="Q214" s="158"/>
      <c r="R214" s="159">
        <f>R215+R217</f>
        <v>0</v>
      </c>
      <c r="S214" s="158"/>
      <c r="T214" s="160">
        <f>T215+T217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53" t="s">
        <v>143</v>
      </c>
      <c r="AT214" s="161" t="s">
        <v>75</v>
      </c>
      <c r="AU214" s="161" t="s">
        <v>76</v>
      </c>
      <c r="AY214" s="153" t="s">
        <v>121</v>
      </c>
      <c r="BK214" s="162">
        <f>BK215+BK217</f>
        <v>0</v>
      </c>
    </row>
    <row r="215" s="12" customFormat="1" ht="22.8" customHeight="1">
      <c r="A215" s="12"/>
      <c r="B215" s="152"/>
      <c r="C215" s="12"/>
      <c r="D215" s="153" t="s">
        <v>75</v>
      </c>
      <c r="E215" s="163" t="s">
        <v>346</v>
      </c>
      <c r="F215" s="163" t="s">
        <v>347</v>
      </c>
      <c r="G215" s="12"/>
      <c r="H215" s="12"/>
      <c r="I215" s="155"/>
      <c r="J215" s="164">
        <f>BK215</f>
        <v>0</v>
      </c>
      <c r="K215" s="12"/>
      <c r="L215" s="152"/>
      <c r="M215" s="157"/>
      <c r="N215" s="158"/>
      <c r="O215" s="158"/>
      <c r="P215" s="159">
        <f>P216</f>
        <v>0</v>
      </c>
      <c r="Q215" s="158"/>
      <c r="R215" s="159">
        <f>R216</f>
        <v>0</v>
      </c>
      <c r="S215" s="158"/>
      <c r="T215" s="160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53" t="s">
        <v>143</v>
      </c>
      <c r="AT215" s="161" t="s">
        <v>75</v>
      </c>
      <c r="AU215" s="161" t="s">
        <v>81</v>
      </c>
      <c r="AY215" s="153" t="s">
        <v>121</v>
      </c>
      <c r="BK215" s="162">
        <f>BK216</f>
        <v>0</v>
      </c>
    </row>
    <row r="216" s="2" customFormat="1" ht="16.5" customHeight="1">
      <c r="A216" s="37"/>
      <c r="B216" s="165"/>
      <c r="C216" s="166" t="s">
        <v>348</v>
      </c>
      <c r="D216" s="166" t="s">
        <v>123</v>
      </c>
      <c r="E216" s="167" t="s">
        <v>349</v>
      </c>
      <c r="F216" s="168" t="s">
        <v>347</v>
      </c>
      <c r="G216" s="169" t="s">
        <v>350</v>
      </c>
      <c r="H216" s="170">
        <v>1</v>
      </c>
      <c r="I216" s="171"/>
      <c r="J216" s="172">
        <f>ROUND(I216*H216,2)</f>
        <v>0</v>
      </c>
      <c r="K216" s="168" t="s">
        <v>127</v>
      </c>
      <c r="L216" s="38"/>
      <c r="M216" s="173" t="s">
        <v>1</v>
      </c>
      <c r="N216" s="174" t="s">
        <v>41</v>
      </c>
      <c r="O216" s="76"/>
      <c r="P216" s="175">
        <f>O216*H216</f>
        <v>0</v>
      </c>
      <c r="Q216" s="175">
        <v>0</v>
      </c>
      <c r="R216" s="175">
        <f>Q216*H216</f>
        <v>0</v>
      </c>
      <c r="S216" s="175">
        <v>0</v>
      </c>
      <c r="T216" s="176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177" t="s">
        <v>351</v>
      </c>
      <c r="AT216" s="177" t="s">
        <v>123</v>
      </c>
      <c r="AU216" s="177" t="s">
        <v>85</v>
      </c>
      <c r="AY216" s="18" t="s">
        <v>121</v>
      </c>
      <c r="BE216" s="178">
        <f>IF(N216="základní",J216,0)</f>
        <v>0</v>
      </c>
      <c r="BF216" s="178">
        <f>IF(N216="snížená",J216,0)</f>
        <v>0</v>
      </c>
      <c r="BG216" s="178">
        <f>IF(N216="zákl. přenesená",J216,0)</f>
        <v>0</v>
      </c>
      <c r="BH216" s="178">
        <f>IF(N216="sníž. přenesená",J216,0)</f>
        <v>0</v>
      </c>
      <c r="BI216" s="178">
        <f>IF(N216="nulová",J216,0)</f>
        <v>0</v>
      </c>
      <c r="BJ216" s="18" t="s">
        <v>81</v>
      </c>
      <c r="BK216" s="178">
        <f>ROUND(I216*H216,2)</f>
        <v>0</v>
      </c>
      <c r="BL216" s="18" t="s">
        <v>351</v>
      </c>
      <c r="BM216" s="177" t="s">
        <v>352</v>
      </c>
    </row>
    <row r="217" s="12" customFormat="1" ht="22.8" customHeight="1">
      <c r="A217" s="12"/>
      <c r="B217" s="152"/>
      <c r="C217" s="12"/>
      <c r="D217" s="153" t="s">
        <v>75</v>
      </c>
      <c r="E217" s="163" t="s">
        <v>353</v>
      </c>
      <c r="F217" s="163" t="s">
        <v>354</v>
      </c>
      <c r="G217" s="12"/>
      <c r="H217" s="12"/>
      <c r="I217" s="155"/>
      <c r="J217" s="164">
        <f>BK217</f>
        <v>0</v>
      </c>
      <c r="K217" s="12"/>
      <c r="L217" s="152"/>
      <c r="M217" s="157"/>
      <c r="N217" s="158"/>
      <c r="O217" s="158"/>
      <c r="P217" s="159">
        <f>P218</f>
        <v>0</v>
      </c>
      <c r="Q217" s="158"/>
      <c r="R217" s="159">
        <f>R218</f>
        <v>0</v>
      </c>
      <c r="S217" s="158"/>
      <c r="T217" s="160">
        <f>T218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153" t="s">
        <v>143</v>
      </c>
      <c r="AT217" s="161" t="s">
        <v>75</v>
      </c>
      <c r="AU217" s="161" t="s">
        <v>81</v>
      </c>
      <c r="AY217" s="153" t="s">
        <v>121</v>
      </c>
      <c r="BK217" s="162">
        <f>BK218</f>
        <v>0</v>
      </c>
    </row>
    <row r="218" s="2" customFormat="1" ht="16.5" customHeight="1">
      <c r="A218" s="37"/>
      <c r="B218" s="165"/>
      <c r="C218" s="166" t="s">
        <v>355</v>
      </c>
      <c r="D218" s="166" t="s">
        <v>123</v>
      </c>
      <c r="E218" s="167" t="s">
        <v>356</v>
      </c>
      <c r="F218" s="168" t="s">
        <v>357</v>
      </c>
      <c r="G218" s="169" t="s">
        <v>350</v>
      </c>
      <c r="H218" s="170">
        <v>1</v>
      </c>
      <c r="I218" s="171"/>
      <c r="J218" s="172">
        <f>ROUND(I218*H218,2)</f>
        <v>0</v>
      </c>
      <c r="K218" s="168" t="s">
        <v>127</v>
      </c>
      <c r="L218" s="38"/>
      <c r="M218" s="213" t="s">
        <v>1</v>
      </c>
      <c r="N218" s="214" t="s">
        <v>41</v>
      </c>
      <c r="O218" s="215"/>
      <c r="P218" s="216">
        <f>O218*H218</f>
        <v>0</v>
      </c>
      <c r="Q218" s="216">
        <v>0</v>
      </c>
      <c r="R218" s="216">
        <f>Q218*H218</f>
        <v>0</v>
      </c>
      <c r="S218" s="216">
        <v>0</v>
      </c>
      <c r="T218" s="21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177" t="s">
        <v>351</v>
      </c>
      <c r="AT218" s="177" t="s">
        <v>123</v>
      </c>
      <c r="AU218" s="177" t="s">
        <v>85</v>
      </c>
      <c r="AY218" s="18" t="s">
        <v>121</v>
      </c>
      <c r="BE218" s="178">
        <f>IF(N218="základní",J218,0)</f>
        <v>0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18" t="s">
        <v>81</v>
      </c>
      <c r="BK218" s="178">
        <f>ROUND(I218*H218,2)</f>
        <v>0</v>
      </c>
      <c r="BL218" s="18" t="s">
        <v>351</v>
      </c>
      <c r="BM218" s="177" t="s">
        <v>358</v>
      </c>
    </row>
    <row r="219" s="2" customFormat="1" ht="6.96" customHeight="1">
      <c r="A219" s="37"/>
      <c r="B219" s="59"/>
      <c r="C219" s="60"/>
      <c r="D219" s="60"/>
      <c r="E219" s="60"/>
      <c r="F219" s="60"/>
      <c r="G219" s="60"/>
      <c r="H219" s="60"/>
      <c r="I219" s="60"/>
      <c r="J219" s="60"/>
      <c r="K219" s="60"/>
      <c r="L219" s="38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autoFilter ref="C123:K218"/>
  <mergeCells count="6">
    <mergeCell ref="E7:H7"/>
    <mergeCell ref="E16:H16"/>
    <mergeCell ref="E25:H25"/>
    <mergeCell ref="E85:H85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9"/>
      <c r="C3" s="20"/>
      <c r="D3" s="20"/>
      <c r="E3" s="20"/>
      <c r="F3" s="20"/>
      <c r="G3" s="20"/>
      <c r="H3" s="21"/>
    </row>
    <row r="4" s="1" customFormat="1" ht="24.96" customHeight="1">
      <c r="B4" s="21"/>
      <c r="C4" s="22" t="s">
        <v>359</v>
      </c>
      <c r="H4" s="21"/>
    </row>
    <row r="5" s="1" customFormat="1" ht="12" customHeight="1">
      <c r="B5" s="21"/>
      <c r="C5" s="25" t="s">
        <v>13</v>
      </c>
      <c r="D5" s="35" t="s">
        <v>14</v>
      </c>
      <c r="E5" s="1"/>
      <c r="F5" s="1"/>
      <c r="H5" s="21"/>
    </row>
    <row r="6" s="1" customFormat="1" ht="36.96" customHeight="1">
      <c r="B6" s="21"/>
      <c r="C6" s="28" t="s">
        <v>16</v>
      </c>
      <c r="D6" s="29" t="s">
        <v>17</v>
      </c>
      <c r="E6" s="1"/>
      <c r="F6" s="1"/>
      <c r="H6" s="21"/>
    </row>
    <row r="7" s="1" customFormat="1" ht="16.5" customHeight="1">
      <c r="B7" s="21"/>
      <c r="C7" s="31" t="s">
        <v>22</v>
      </c>
      <c r="D7" s="68" t="str">
        <f>'Rekapitulace stavby'!AN8</f>
        <v>17. 1. 2024</v>
      </c>
      <c r="H7" s="21"/>
    </row>
    <row r="8" s="2" customFormat="1" ht="10.8" customHeight="1">
      <c r="A8" s="37"/>
      <c r="B8" s="38"/>
      <c r="C8" s="37"/>
      <c r="D8" s="37"/>
      <c r="E8" s="37"/>
      <c r="F8" s="37"/>
      <c r="G8" s="37"/>
      <c r="H8" s="38"/>
    </row>
    <row r="9" s="11" customFormat="1" ht="29.28" customHeight="1">
      <c r="A9" s="142"/>
      <c r="B9" s="143"/>
      <c r="C9" s="144" t="s">
        <v>57</v>
      </c>
      <c r="D9" s="145" t="s">
        <v>58</v>
      </c>
      <c r="E9" s="145" t="s">
        <v>108</v>
      </c>
      <c r="F9" s="146" t="s">
        <v>360</v>
      </c>
      <c r="G9" s="142"/>
      <c r="H9" s="143"/>
    </row>
    <row r="10" s="2" customFormat="1" ht="26.4" customHeight="1">
      <c r="A10" s="37"/>
      <c r="B10" s="38"/>
      <c r="C10" s="218" t="s">
        <v>14</v>
      </c>
      <c r="D10" s="218" t="s">
        <v>17</v>
      </c>
      <c r="E10" s="37"/>
      <c r="F10" s="37"/>
      <c r="G10" s="37"/>
      <c r="H10" s="38"/>
    </row>
    <row r="11" s="2" customFormat="1" ht="16.8" customHeight="1">
      <c r="A11" s="37"/>
      <c r="B11" s="38"/>
      <c r="C11" s="219" t="s">
        <v>361</v>
      </c>
      <c r="D11" s="220" t="s">
        <v>1</v>
      </c>
      <c r="E11" s="221" t="s">
        <v>1</v>
      </c>
      <c r="F11" s="222">
        <v>1.425</v>
      </c>
      <c r="G11" s="37"/>
      <c r="H11" s="38"/>
    </row>
    <row r="12" s="2" customFormat="1" ht="16.8" customHeight="1">
      <c r="A12" s="37"/>
      <c r="B12" s="38"/>
      <c r="C12" s="219" t="s">
        <v>362</v>
      </c>
      <c r="D12" s="220" t="s">
        <v>1</v>
      </c>
      <c r="E12" s="221" t="s">
        <v>1</v>
      </c>
      <c r="F12" s="222">
        <v>5.4000000000000004</v>
      </c>
      <c r="G12" s="37"/>
      <c r="H12" s="38"/>
    </row>
    <row r="13" s="2" customFormat="1" ht="16.8" customHeight="1">
      <c r="A13" s="37"/>
      <c r="B13" s="38"/>
      <c r="C13" s="219" t="s">
        <v>363</v>
      </c>
      <c r="D13" s="220" t="s">
        <v>1</v>
      </c>
      <c r="E13" s="221" t="s">
        <v>1</v>
      </c>
      <c r="F13" s="222">
        <v>1.2</v>
      </c>
      <c r="G13" s="37"/>
      <c r="H13" s="38"/>
    </row>
    <row r="14" s="2" customFormat="1" ht="16.8" customHeight="1">
      <c r="A14" s="37"/>
      <c r="B14" s="38"/>
      <c r="C14" s="219" t="s">
        <v>364</v>
      </c>
      <c r="D14" s="220" t="s">
        <v>1</v>
      </c>
      <c r="E14" s="221" t="s">
        <v>1</v>
      </c>
      <c r="F14" s="222">
        <v>20.312999999999999</v>
      </c>
      <c r="G14" s="37"/>
      <c r="H14" s="38"/>
    </row>
    <row r="15" s="2" customFormat="1" ht="16.8" customHeight="1">
      <c r="A15" s="37"/>
      <c r="B15" s="38"/>
      <c r="C15" s="219" t="s">
        <v>365</v>
      </c>
      <c r="D15" s="220" t="s">
        <v>1</v>
      </c>
      <c r="E15" s="221" t="s">
        <v>1</v>
      </c>
      <c r="F15" s="222">
        <v>15.6</v>
      </c>
      <c r="G15" s="37"/>
      <c r="H15" s="38"/>
    </row>
    <row r="16" s="2" customFormat="1" ht="16.8" customHeight="1">
      <c r="A16" s="37"/>
      <c r="B16" s="38"/>
      <c r="C16" s="219" t="s">
        <v>366</v>
      </c>
      <c r="D16" s="220" t="s">
        <v>1</v>
      </c>
      <c r="E16" s="221" t="s">
        <v>1</v>
      </c>
      <c r="F16" s="222">
        <v>13.5</v>
      </c>
      <c r="G16" s="37"/>
      <c r="H16" s="38"/>
    </row>
    <row r="17" s="2" customFormat="1" ht="16.8" customHeight="1">
      <c r="A17" s="37"/>
      <c r="B17" s="38"/>
      <c r="C17" s="219" t="s">
        <v>83</v>
      </c>
      <c r="D17" s="220" t="s">
        <v>1</v>
      </c>
      <c r="E17" s="221" t="s">
        <v>1</v>
      </c>
      <c r="F17" s="222">
        <v>252.91999999999999</v>
      </c>
      <c r="G17" s="37"/>
      <c r="H17" s="38"/>
    </row>
    <row r="18" s="2" customFormat="1" ht="16.8" customHeight="1">
      <c r="A18" s="37"/>
      <c r="B18" s="38"/>
      <c r="C18" s="223" t="s">
        <v>83</v>
      </c>
      <c r="D18" s="223" t="s">
        <v>84</v>
      </c>
      <c r="E18" s="18" t="s">
        <v>1</v>
      </c>
      <c r="F18" s="224">
        <v>252.91999999999999</v>
      </c>
      <c r="G18" s="37"/>
      <c r="H18" s="38"/>
    </row>
    <row r="19" s="2" customFormat="1" ht="16.8" customHeight="1">
      <c r="A19" s="37"/>
      <c r="B19" s="38"/>
      <c r="C19" s="225" t="s">
        <v>367</v>
      </c>
      <c r="D19" s="37"/>
      <c r="E19" s="37"/>
      <c r="F19" s="37"/>
      <c r="G19" s="37"/>
      <c r="H19" s="38"/>
    </row>
    <row r="20" s="2" customFormat="1" ht="16.8" customHeight="1">
      <c r="A20" s="37"/>
      <c r="B20" s="38"/>
      <c r="C20" s="223" t="s">
        <v>294</v>
      </c>
      <c r="D20" s="223" t="s">
        <v>295</v>
      </c>
      <c r="E20" s="18" t="s">
        <v>291</v>
      </c>
      <c r="F20" s="224">
        <v>252.91999999999999</v>
      </c>
      <c r="G20" s="37"/>
      <c r="H20" s="38"/>
    </row>
    <row r="21" s="2" customFormat="1" ht="16.8" customHeight="1">
      <c r="A21" s="37"/>
      <c r="B21" s="38"/>
      <c r="C21" s="223" t="s">
        <v>298</v>
      </c>
      <c r="D21" s="223" t="s">
        <v>299</v>
      </c>
      <c r="E21" s="18" t="s">
        <v>291</v>
      </c>
      <c r="F21" s="224">
        <v>4805.4799999999996</v>
      </c>
      <c r="G21" s="37"/>
      <c r="H21" s="38"/>
    </row>
    <row r="22" s="2" customFormat="1" ht="16.8" customHeight="1">
      <c r="A22" s="37"/>
      <c r="B22" s="38"/>
      <c r="C22" s="223" t="s">
        <v>303</v>
      </c>
      <c r="D22" s="223" t="s">
        <v>304</v>
      </c>
      <c r="E22" s="18" t="s">
        <v>291</v>
      </c>
      <c r="F22" s="224">
        <v>180.309</v>
      </c>
      <c r="G22" s="37"/>
      <c r="H22" s="38"/>
    </row>
    <row r="23" s="2" customFormat="1">
      <c r="A23" s="37"/>
      <c r="B23" s="38"/>
      <c r="C23" s="223" t="s">
        <v>326</v>
      </c>
      <c r="D23" s="223" t="s">
        <v>327</v>
      </c>
      <c r="E23" s="18" t="s">
        <v>291</v>
      </c>
      <c r="F23" s="224">
        <v>245.08000000000001</v>
      </c>
      <c r="G23" s="37"/>
      <c r="H23" s="38"/>
    </row>
    <row r="24" s="2" customFormat="1" ht="16.8" customHeight="1">
      <c r="A24" s="37"/>
      <c r="B24" s="38"/>
      <c r="C24" s="219" t="s">
        <v>86</v>
      </c>
      <c r="D24" s="220" t="s">
        <v>1</v>
      </c>
      <c r="E24" s="221" t="s">
        <v>1</v>
      </c>
      <c r="F24" s="222">
        <v>180.309</v>
      </c>
      <c r="G24" s="37"/>
      <c r="H24" s="38"/>
    </row>
    <row r="25" s="2" customFormat="1" ht="16.8" customHeight="1">
      <c r="A25" s="37"/>
      <c r="B25" s="38"/>
      <c r="C25" s="223" t="s">
        <v>86</v>
      </c>
      <c r="D25" s="223" t="s">
        <v>306</v>
      </c>
      <c r="E25" s="18" t="s">
        <v>1</v>
      </c>
      <c r="F25" s="224">
        <v>180.309</v>
      </c>
      <c r="G25" s="37"/>
      <c r="H25" s="38"/>
    </row>
    <row r="26" s="2" customFormat="1" ht="16.8" customHeight="1">
      <c r="A26" s="37"/>
      <c r="B26" s="38"/>
      <c r="C26" s="225" t="s">
        <v>367</v>
      </c>
      <c r="D26" s="37"/>
      <c r="E26" s="37"/>
      <c r="F26" s="37"/>
      <c r="G26" s="37"/>
      <c r="H26" s="38"/>
    </row>
    <row r="27" s="2" customFormat="1" ht="16.8" customHeight="1">
      <c r="A27" s="37"/>
      <c r="B27" s="38"/>
      <c r="C27" s="223" t="s">
        <v>303</v>
      </c>
      <c r="D27" s="223" t="s">
        <v>304</v>
      </c>
      <c r="E27" s="18" t="s">
        <v>291</v>
      </c>
      <c r="F27" s="224">
        <v>180.309</v>
      </c>
      <c r="G27" s="37"/>
      <c r="H27" s="38"/>
    </row>
    <row r="28" s="2" customFormat="1" ht="16.8" customHeight="1">
      <c r="A28" s="37"/>
      <c r="B28" s="38"/>
      <c r="C28" s="223" t="s">
        <v>308</v>
      </c>
      <c r="D28" s="223" t="s">
        <v>309</v>
      </c>
      <c r="E28" s="18" t="s">
        <v>291</v>
      </c>
      <c r="F28" s="224">
        <v>3425.8710000000001</v>
      </c>
      <c r="G28" s="37"/>
      <c r="H28" s="38"/>
    </row>
    <row r="29" s="2" customFormat="1">
      <c r="A29" s="37"/>
      <c r="B29" s="38"/>
      <c r="C29" s="223" t="s">
        <v>317</v>
      </c>
      <c r="D29" s="223" t="s">
        <v>318</v>
      </c>
      <c r="E29" s="18" t="s">
        <v>291</v>
      </c>
      <c r="F29" s="224">
        <v>38.274000000000001</v>
      </c>
      <c r="G29" s="37"/>
      <c r="H29" s="38"/>
    </row>
    <row r="30" s="2" customFormat="1" ht="7.44" customHeight="1">
      <c r="A30" s="37"/>
      <c r="B30" s="59"/>
      <c r="C30" s="60"/>
      <c r="D30" s="60"/>
      <c r="E30" s="60"/>
      <c r="F30" s="60"/>
      <c r="G30" s="60"/>
      <c r="H30" s="38"/>
    </row>
    <row r="31" s="2" customFormat="1">
      <c r="A31" s="37"/>
      <c r="B31" s="37"/>
      <c r="C31" s="37"/>
      <c r="D31" s="37"/>
      <c r="E31" s="37"/>
      <c r="F31" s="37"/>
      <c r="G31" s="37"/>
      <c r="H31" s="37"/>
    </row>
  </sheetData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Irena Fajfrová</dc:creator>
  <cp:lastModifiedBy>Irena Fajfrová</cp:lastModifiedBy>
  <dcterms:created xsi:type="dcterms:W3CDTF">2024-01-22T09:11:58Z</dcterms:created>
  <dcterms:modified xsi:type="dcterms:W3CDTF">2024-01-22T09:12:00Z</dcterms:modified>
</cp:coreProperties>
</file>